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filterPrivacy="1" defaultThemeVersion="124226"/>
  <xr:revisionPtr revIDLastSave="0" documentId="8_{6545A420-3D7A-4A6C-87A5-69A5BE5746BF}" xr6:coauthVersionLast="45" xr6:coauthVersionMax="45" xr10:uidLastSave="{00000000-0000-0000-0000-000000000000}"/>
  <bookViews>
    <workbookView xWindow="-120" yWindow="-120" windowWidth="23280" windowHeight="12600" tabRatio="808" firstSheet="1" activeTab="2"/>
  </bookViews>
  <sheets>
    <sheet name="2014г." sheetId="5" state="hidden" r:id="rId1"/>
    <sheet name="2019" sheetId="10" r:id="rId2"/>
    <sheet name="реестр" sheetId="11" r:id="rId3"/>
  </sheets>
  <definedNames>
    <definedName name="_xlnm.Print_Area" localSheetId="0">'2014г.'!$A$1:$G$107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5" i="11" l="1"/>
  <c r="D52" i="5"/>
  <c r="E94" i="5"/>
  <c r="E45" i="5"/>
  <c r="E43" i="5"/>
  <c r="I17" i="5"/>
  <c r="K17" i="5"/>
  <c r="E68" i="5"/>
  <c r="E67" i="5"/>
  <c r="E69" i="5"/>
  <c r="E87" i="5"/>
  <c r="E64" i="5"/>
  <c r="E63" i="5"/>
  <c r="E65" i="5"/>
  <c r="E86" i="5"/>
  <c r="E60" i="5"/>
  <c r="E59" i="5"/>
  <c r="E61" i="5"/>
  <c r="E92" i="5"/>
  <c r="D44" i="5"/>
  <c r="G33" i="5"/>
  <c r="G32" i="5"/>
  <c r="G31" i="5"/>
  <c r="F28" i="5"/>
  <c r="G29" i="5"/>
  <c r="E28" i="5"/>
  <c r="G26" i="5"/>
  <c r="G25" i="5"/>
  <c r="G24" i="5"/>
  <c r="F24" i="5"/>
  <c r="E24" i="5"/>
  <c r="G21" i="5"/>
  <c r="F22" i="5"/>
  <c r="F19" i="5"/>
  <c r="F20" i="5"/>
  <c r="E19" i="5"/>
  <c r="E20" i="5"/>
  <c r="G18" i="5"/>
  <c r="G17" i="5"/>
  <c r="G19" i="5"/>
  <c r="G13" i="5"/>
  <c r="G12" i="5"/>
  <c r="G11" i="5"/>
  <c r="G10" i="5"/>
  <c r="F9" i="5"/>
  <c r="F14" i="5"/>
  <c r="E9" i="5"/>
  <c r="C2" i="5"/>
  <c r="E44" i="5"/>
  <c r="E48" i="5"/>
  <c r="E47" i="5"/>
  <c r="H46" i="5"/>
  <c r="I47" i="5"/>
  <c r="H78" i="5"/>
  <c r="G30" i="5"/>
  <c r="G28" i="5"/>
  <c r="E46" i="5"/>
  <c r="H47" i="5"/>
  <c r="E15" i="5"/>
  <c r="G20" i="5"/>
  <c r="G9" i="5"/>
  <c r="E14" i="5"/>
  <c r="G14" i="5"/>
  <c r="E53" i="5"/>
  <c r="E54" i="5"/>
  <c r="E85" i="5"/>
  <c r="F15" i="5"/>
  <c r="I93" i="5"/>
  <c r="J93" i="5"/>
  <c r="F7" i="5"/>
  <c r="E7" i="5"/>
  <c r="E34" i="5"/>
  <c r="E49" i="5"/>
  <c r="E50" i="5"/>
  <c r="E36" i="5"/>
  <c r="E78" i="5"/>
  <c r="G15" i="5"/>
  <c r="G7" i="5"/>
  <c r="G27" i="5"/>
  <c r="F34" i="5"/>
  <c r="G34" i="5"/>
  <c r="H40" i="5"/>
  <c r="I40" i="5"/>
  <c r="E93" i="5"/>
  <c r="J94" i="5"/>
</calcChain>
</file>

<file path=xl/comments1.xml><?xml version="1.0" encoding="utf-8"?>
<comments xmlns="http://schemas.openxmlformats.org/spreadsheetml/2006/main">
  <authors>
    <author>Автор</author>
  </authors>
  <commentList>
    <comment ref="A4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13.08.2006 № 491 п.п 28-38,5</t>
        </r>
      </text>
    </comment>
    <comment ref="H7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если дом проголосовал на 0,48 руб то ноль, если нет, то в минус на содержание</t>
        </r>
      </text>
    </comment>
  </commentList>
</comments>
</file>

<file path=xl/sharedStrings.xml><?xml version="1.0" encoding="utf-8"?>
<sst xmlns="http://schemas.openxmlformats.org/spreadsheetml/2006/main" count="208" uniqueCount="145">
  <si>
    <t>Площадь , всего кв.м.</t>
  </si>
  <si>
    <t>Площадь , жилая</t>
  </si>
  <si>
    <t>Площадь , нежилая</t>
  </si>
  <si>
    <t>Начислено на содержание общего имущества  по лицевым счетам нанимателям и собственникам жилых помещений, в том числе вывоз мусора и освещение мест общего пользования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</si>
  <si>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</si>
  <si>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</si>
  <si>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</si>
  <si>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</si>
  <si>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</si>
  <si>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>Начислена экономия по теплу</t>
  </si>
  <si>
    <t xml:space="preserve">* Начисленные доходы по "Текущему ремонту" </t>
  </si>
  <si>
    <t>* Начислено за содержание приборов учета</t>
  </si>
  <si>
    <t>* Начислено за размещение кабеля</t>
  </si>
  <si>
    <t>* Начислено за размещение рекламы</t>
  </si>
  <si>
    <t>НАЧИСЛЕНО ДОХОДОВ ПО КОММУНАЛЬНЫМ УСЛУГАМ:</t>
  </si>
  <si>
    <t>Начислено за отопление</t>
  </si>
  <si>
    <t>Начислено за горячее водоснабжение</t>
  </si>
  <si>
    <t>Начислено за холодное водоснабжение</t>
  </si>
  <si>
    <t>Начислено за водоотведение</t>
  </si>
  <si>
    <t>Начислено за освещение</t>
  </si>
  <si>
    <t>в т.ч. Содержание:</t>
  </si>
  <si>
    <t>% сбора по дому</t>
  </si>
  <si>
    <t xml:space="preserve"> *по договору с подрядчиком на содержание общего имущества:</t>
  </si>
  <si>
    <t>факт</t>
  </si>
  <si>
    <t xml:space="preserve"> *по договору с прочими организациями на содержание общего имущества:</t>
  </si>
  <si>
    <t xml:space="preserve"> *по договору с ОАО "Иркутскэнерго" фирма Энергосбыт (места общего пользования)</t>
  </si>
  <si>
    <t xml:space="preserve"> *за круглосуточное аварийно-ремонтное обслуживание с ООО "Аварийная служба"</t>
  </si>
  <si>
    <t xml:space="preserve"> *по договору на вывоз твердых бытовых отходов с МУП "Спец.автохозяйство"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</si>
  <si>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</si>
  <si>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</si>
  <si>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</si>
  <si>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</si>
  <si>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</si>
  <si>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</si>
  <si>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</si>
  <si>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</si>
  <si>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</si>
  <si>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*опломбировка индивидуальных приборов учета, снятие контрольных показаний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</si>
  <si>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</si>
  <si>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</si>
  <si>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</si>
  <si>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</si>
  <si>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</si>
  <si>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</si>
  <si>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</si>
  <si>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</si>
  <si>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вручную вставить перед формулой остаток на 01.01.12</t>
  </si>
  <si>
    <t>Генеральный директор ОАО "ВУЖКС"</t>
  </si>
  <si>
    <t>Р.С. Винарский</t>
  </si>
  <si>
    <t>Начальник ФЭО</t>
  </si>
  <si>
    <t>на общую сумму: экономия (-), перерасход (+)</t>
  </si>
  <si>
    <r>
      <t xml:space="preserve">размещен на сайте нашей компании в интернете : </t>
    </r>
    <r>
      <rPr>
        <b/>
        <sz val="10"/>
        <rFont val="Calibri"/>
        <family val="2"/>
        <charset val="204"/>
      </rPr>
      <t>www.vugks</t>
    </r>
  </si>
  <si>
    <t>Уважаемые жители!</t>
  </si>
  <si>
    <t>Т.И.Потапова</t>
  </si>
  <si>
    <t>тариф</t>
  </si>
  <si>
    <t>по статье "Содержание" за 2014г.</t>
  </si>
  <si>
    <t>по статье "Текущий ремонт" за 2014г.</t>
  </si>
  <si>
    <t>* факт</t>
  </si>
  <si>
    <t>Отчет о начислении, поступлении и расходовании денежных средств  за 2014 год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</si>
  <si>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</si>
  <si>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ДОПОЛНИТЕЛЬНЫЕ ДОХОДЫ, всего:</t>
  </si>
  <si>
    <t xml:space="preserve"> *НДС</t>
  </si>
  <si>
    <t>если тариф с ноября уменьшен на 0,48</t>
  </si>
  <si>
    <t>ПАСПОРТНЫЙ</t>
  </si>
  <si>
    <t>Наименование статей</t>
  </si>
  <si>
    <t>Задолженность (+)
переплата (-)</t>
  </si>
  <si>
    <t>* факт по сводной</t>
  </si>
  <si>
    <t>* формула</t>
  </si>
  <si>
    <t>ЕСЛИ ДОМ ПРОГОЛОСОВАЛ, 15%- нет-12%</t>
  </si>
  <si>
    <t xml:space="preserve"> *расходы по управлению</t>
  </si>
  <si>
    <t>остаток от поступивших средств</t>
  </si>
  <si>
    <t>* ФАКТ</t>
  </si>
  <si>
    <t>Начислено, руб.</t>
  </si>
  <si>
    <t>Поступило, руб.</t>
  </si>
  <si>
    <t>в т.ч. Налог на добавленную стоимость (НДС)</t>
  </si>
  <si>
    <t>САХ вывоз мусора</t>
  </si>
  <si>
    <t>Освещение мест общего пользования</t>
  </si>
  <si>
    <t>Содержание жилья</t>
  </si>
  <si>
    <t>весь год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</si>
  <si>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Calibri"/>
        <family val="2"/>
        <charset val="204"/>
      </rPr>
      <t xml:space="preserve">ул. </t>
    </r>
    <r>
      <rPr>
        <b/>
        <sz val="11"/>
        <rFont val="Calibri"/>
        <family val="2"/>
        <charset val="204"/>
      </rPr>
      <t xml:space="preserve">
за 2014г.</t>
    </r>
  </si>
  <si>
    <t>минус на эти суммы если не проголосовано 0,48</t>
  </si>
  <si>
    <t>Остаток по содержанию за 2012г.</t>
  </si>
  <si>
    <t>Остаток по содержанию за 2013г.</t>
  </si>
  <si>
    <t>Остаток по размещению кабеля за 2014г.</t>
  </si>
  <si>
    <t>Остаток по размещению рекламы за 2014г.</t>
  </si>
  <si>
    <t>Остаток по текущему ремонту, реклама, кабель за 2012г.</t>
  </si>
  <si>
    <t>Остаток по текущему ремонту, реклама, кабель за 2013г.</t>
  </si>
  <si>
    <t>остаток 2013</t>
  </si>
  <si>
    <t>Остаток по содержанию приборов учета (резерв на гос.поверку) за 2014г.</t>
  </si>
  <si>
    <t>Остаток по содержанию приборов учета (резерв на гос.поверку) за 2012г.</t>
  </si>
  <si>
    <t>Остаток по содержанию приборов учета (резерв на гос.поверку) за 2013г.</t>
  </si>
  <si>
    <t>ИТОГО остаток по текущему ремонту с учетом содержания, рекламы, кабеля, ПУ на 01.01.15 г.</t>
  </si>
  <si>
    <t>на ноль</t>
  </si>
  <si>
    <t>нет 48 коп</t>
  </si>
  <si>
    <t>Остаток по содержанию за 2008г.</t>
  </si>
  <si>
    <t>Остаток по содержанию за 2009г.</t>
  </si>
  <si>
    <t>Остаток по содержанию за 2010г.</t>
  </si>
  <si>
    <t>Остаток по содержанию за 2011г.</t>
  </si>
  <si>
    <t>ОТ ПОСТУП</t>
  </si>
  <si>
    <t>Остаток по текущему ремонту, реклама, кабель за 2008г.</t>
  </si>
  <si>
    <t>Остаток по текущему ремонту, реклама, кабель за 2009г.</t>
  </si>
  <si>
    <t>Остаток по текущему ремонту, реклама, кабель за 2010г.</t>
  </si>
  <si>
    <t>Остаток по текущему ремонту, реклама, кабель за 2011г.</t>
  </si>
  <si>
    <t>Остаток по содержанию приборов учета (резерв на гос.поверку) за 2010г.</t>
  </si>
  <si>
    <t>Остаток по содержанию приборов учета (резерв на гос.поверку) за 2011г.</t>
  </si>
  <si>
    <r>
      <t xml:space="preserve">*содержание общедомовых коммуникаций и элеваторного узла, внутридомового электрооборудования, </t>
    </r>
    <r>
      <rPr>
        <sz val="9"/>
        <color indexed="10"/>
        <rFont val="Calibri"/>
        <family val="2"/>
        <charset val="204"/>
      </rPr>
      <t>газового оборудования</t>
    </r>
    <r>
      <rPr>
        <sz val="9"/>
        <rFont val="Calibri"/>
        <family val="2"/>
        <charset val="204"/>
      </rPr>
      <t xml:space="preserve">, </t>
    </r>
    <r>
      <rPr>
        <sz val="9"/>
        <rFont val="Calibri"/>
        <family val="2"/>
        <charset val="204"/>
      </rPr>
      <t>конструктивных элементов, уборка лестничных клеток, уборка придомовой территории, вывоз смета</t>
    </r>
  </si>
  <si>
    <t>не менять</t>
  </si>
  <si>
    <t>*очистка кровли от снега, сброс сосулек</t>
  </si>
  <si>
    <t>ФАКТИЧЕСКИЕ РАСХОДЫ ПО ДОМУ ВСЕГО:</t>
  </si>
  <si>
    <t xml:space="preserve"> Итого остаток денежных средст со статьи отопление (экономия) для работ по текущему ремонту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</si>
  <si>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</si>
  <si>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</si>
  <si>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РАСХОДЫ ПО ДОМУ ВСЕГО:</t>
  </si>
  <si>
    <t>*очистка кровли от снега</t>
  </si>
  <si>
    <t xml:space="preserve"> *по договору с ООО "Иркутск-Сибсервис"</t>
  </si>
  <si>
    <t xml:space="preserve"> *по договору с АО "Иркутскоблгаз"</t>
  </si>
  <si>
    <t>Генеральный директор АО "ВУЖКС"</t>
  </si>
  <si>
    <t>Д.А. Днепровский</t>
  </si>
  <si>
    <t>*Налог на прибыль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</si>
  <si>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</si>
  <si>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>Начислено на содержание общего имущества  по лицевым счетам нанимателям и собственникам жилых помещений</t>
  </si>
  <si>
    <t>в т.ч. Содержание ОДПУ:</t>
  </si>
  <si>
    <t>* Начислено за содержание общедомовых приборов учета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</si>
  <si>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</si>
  <si>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 xml:space="preserve"> *за вывоз ЖБО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</si>
  <si>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</si>
  <si>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</si>
  <si>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</si>
  <si>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</si>
  <si>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</si>
  <si>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</si>
  <si>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</si>
  <si>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Волгоградская, 63</t>
    </r>
    <r>
      <rPr>
        <b/>
        <sz val="11"/>
        <rFont val="Times New Roman"/>
        <family val="1"/>
        <charset val="204"/>
      </rPr>
      <t xml:space="preserve">
за 2019 г.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</si>
  <si>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</si>
  <si>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</si>
  <si>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 xml:space="preserve">по жилому дому Волгоградская, 63 </t>
  </si>
  <si>
    <t>№
п/п</t>
  </si>
  <si>
    <t>Выполнено работ по текущему ремонту всего в рублях :</t>
  </si>
  <si>
    <t>в том числе</t>
  </si>
  <si>
    <t>Сброс снега</t>
  </si>
  <si>
    <t>Техническое обследование строительных конструкций кровли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</si>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</sst>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73" formatCode="_-* #,##0.00_р_._-;\-* #,##0.00_р_._-;_-* &quot;-&quot;??_р_._-;_-@_-"/>
    <numFmt numFmtId="174" formatCode="_(* #,##0.00_);_(* \(#,##0.00\);_(* &quot;-&quot;??_);_(@_)"/>
    <numFmt numFmtId="175" formatCode="0.0"/>
    <numFmt numFmtId="177" formatCode="#,##0.00_ ;[Red]\-#,##0.00\ "/>
    <numFmt numFmtId="185" formatCode="#,##0.0_р_.;[Red]\-#,##0.0_р_."/>
    <numFmt numFmtId="187" formatCode="_-* #,##0.0_р_._-;\-* #,##0.0_р_._-;_-* &quot;-&quot;??_р_._-;_-@_-"/>
  </numFmts>
  <fonts count="57" x14ac:knownFonts="1">
    <font>
      <sz val="11"/>
      <color theme="1"/>
      <name val="Calibri"/>
      <family val="2"/>
      <charset val="204"/>
      <scheme val="minor"/>
    </font>
    <font>
      <b/>
      <sz val="10"/>
      <name val="Calibri"/>
      <family val="2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9"/>
      <name val="Calibri"/>
      <family val="2"/>
      <charset val="204"/>
    </font>
    <font>
      <b/>
      <sz val="11"/>
      <name val="Calibri"/>
      <family val="2"/>
      <charset val="204"/>
    </font>
    <font>
      <b/>
      <u/>
      <sz val="11"/>
      <name val="Calibri"/>
      <family val="2"/>
      <charset val="204"/>
    </font>
    <font>
      <sz val="9"/>
      <name val="Calibri"/>
      <family val="2"/>
      <charset val="204"/>
    </font>
    <font>
      <sz val="9"/>
      <color indexed="10"/>
      <name val="Calibri"/>
      <family val="2"/>
      <charset val="204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b/>
      <i/>
      <sz val="9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i/>
      <sz val="10"/>
      <color rgb="FF800080"/>
      <name val="Calibri"/>
      <family val="2"/>
      <charset val="204"/>
      <scheme val="minor"/>
    </font>
    <font>
      <sz val="10"/>
      <color rgb="FF800080"/>
      <name val="Calibri"/>
      <family val="2"/>
      <charset val="204"/>
      <scheme val="minor"/>
    </font>
    <font>
      <sz val="10"/>
      <color rgb="FF0000CC"/>
      <name val="Calibri"/>
      <family val="2"/>
      <charset val="204"/>
      <scheme val="minor"/>
    </font>
    <font>
      <sz val="10"/>
      <color rgb="FF00990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9"/>
      <color rgb="FF800080"/>
      <name val="Calibri"/>
      <family val="2"/>
      <charset val="204"/>
      <scheme val="minor"/>
    </font>
    <font>
      <b/>
      <sz val="9"/>
      <color rgb="FF800080"/>
      <name val="Calibri"/>
      <family val="2"/>
      <charset val="204"/>
      <scheme val="minor"/>
    </font>
    <font>
      <sz val="9"/>
      <color rgb="FF9900FF"/>
      <name val="Calibri"/>
      <family val="2"/>
      <charset val="204"/>
      <scheme val="minor"/>
    </font>
    <font>
      <sz val="9"/>
      <color rgb="FFFF3300"/>
      <name val="Calibri"/>
      <family val="2"/>
      <charset val="204"/>
      <scheme val="minor"/>
    </font>
    <font>
      <sz val="9"/>
      <color rgb="FF0000FF"/>
      <name val="Calibri"/>
      <family val="2"/>
      <charset val="204"/>
      <scheme val="minor"/>
    </font>
    <font>
      <b/>
      <sz val="9"/>
      <color rgb="FF0000CC"/>
      <name val="Calibri"/>
      <family val="2"/>
      <charset val="204"/>
      <scheme val="minor"/>
    </font>
    <font>
      <b/>
      <sz val="9"/>
      <color rgb="FF009900"/>
      <name val="Calibri"/>
      <family val="2"/>
      <charset val="204"/>
      <scheme val="minor"/>
    </font>
    <font>
      <sz val="9"/>
      <color rgb="FF0000CC"/>
      <name val="Calibri"/>
      <family val="2"/>
      <charset val="204"/>
      <scheme val="minor"/>
    </font>
    <font>
      <sz val="9"/>
      <color rgb="FF009900"/>
      <name val="Calibri"/>
      <family val="2"/>
      <charset val="204"/>
      <scheme val="minor"/>
    </font>
    <font>
      <sz val="10"/>
      <color rgb="FF9900FF"/>
      <name val="Calibri"/>
      <family val="2"/>
      <charset val="204"/>
      <scheme val="minor"/>
    </font>
    <font>
      <sz val="10"/>
      <color rgb="FFFF330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8"/>
      <color rgb="FF800080"/>
      <name val="Calibri"/>
      <family val="2"/>
      <charset val="204"/>
      <scheme val="minor"/>
    </font>
    <font>
      <b/>
      <sz val="10"/>
      <color rgb="FF009900"/>
      <name val="Calibri"/>
      <family val="2"/>
      <charset val="204"/>
      <scheme val="minor"/>
    </font>
    <font>
      <b/>
      <sz val="10"/>
      <color rgb="FF0000CC"/>
      <name val="Calibri"/>
      <family val="2"/>
      <charset val="204"/>
      <scheme val="minor"/>
    </font>
    <font>
      <sz val="8"/>
      <color rgb="FF9900FF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i/>
      <sz val="11"/>
      <name val="Calibri"/>
      <family val="2"/>
      <charset val="204"/>
      <scheme val="minor"/>
    </font>
    <font>
      <sz val="9"/>
      <color rgb="FF9900CC"/>
      <name val="Calibri"/>
      <family val="2"/>
      <charset val="204"/>
      <scheme val="minor"/>
    </font>
    <font>
      <b/>
      <i/>
      <sz val="11"/>
      <color rgb="FF800080"/>
      <name val="Calibri"/>
      <family val="2"/>
      <charset val="204"/>
      <scheme val="minor"/>
    </font>
    <font>
      <b/>
      <i/>
      <sz val="11"/>
      <color rgb="FF009900"/>
      <name val="Calibri"/>
      <family val="2"/>
      <charset val="204"/>
      <scheme val="minor"/>
    </font>
    <font>
      <b/>
      <sz val="10"/>
      <color rgb="FF6600CC"/>
      <name val="Calibri"/>
      <family val="2"/>
      <charset val="204"/>
      <scheme val="minor"/>
    </font>
    <font>
      <b/>
      <i/>
      <sz val="11"/>
      <color rgb="FF0000CC"/>
      <name val="Calibri"/>
      <family val="2"/>
      <charset val="204"/>
      <scheme val="minor"/>
    </font>
    <font>
      <b/>
      <i/>
      <sz val="10"/>
      <name val="Calibri"/>
      <family val="2"/>
      <charset val="204"/>
      <scheme val="minor"/>
    </font>
    <font>
      <b/>
      <sz val="10"/>
      <color rgb="FF80008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9" fontId="19" fillId="0" borderId="0" applyFont="0" applyFill="0" applyBorder="0" applyAlignment="0" applyProtection="0"/>
    <xf numFmtId="173" fontId="19" fillId="0" borderId="0" applyFont="0" applyFill="0" applyBorder="0" applyAlignment="0" applyProtection="0"/>
  </cellStyleXfs>
  <cellXfs count="341">
    <xf numFmtId="0" fontId="0" fillId="0" borderId="0" xfId="0"/>
    <xf numFmtId="174" fontId="20" fillId="0" borderId="0" xfId="2" applyNumberFormat="1" applyFont="1" applyFill="1" applyAlignment="1">
      <alignment horizontal="right" vertical="center" wrapText="1"/>
    </xf>
    <xf numFmtId="174" fontId="21" fillId="0" borderId="0" xfId="2" applyNumberFormat="1" applyFont="1" applyFill="1" applyAlignment="1">
      <alignment horizontal="right" vertical="center" wrapText="1"/>
    </xf>
    <xf numFmtId="0" fontId="20" fillId="0" borderId="0" xfId="0" applyFont="1" applyFill="1" applyAlignment="1">
      <alignment horizontal="left" vertical="center"/>
    </xf>
    <xf numFmtId="175" fontId="20" fillId="0" borderId="0" xfId="0" applyNumberFormat="1" applyFont="1" applyFill="1" applyAlignment="1">
      <alignment horizontal="left" vertical="center" wrapText="1"/>
    </xf>
    <xf numFmtId="0" fontId="22" fillId="0" borderId="1" xfId="0" applyFont="1" applyFill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3" fillId="0" borderId="0" xfId="0" applyFont="1" applyFill="1" applyBorder="1"/>
    <xf numFmtId="0" fontId="23" fillId="0" borderId="0" xfId="0" applyFont="1" applyFill="1" applyAlignment="1">
      <alignment wrapText="1"/>
    </xf>
    <xf numFmtId="0" fontId="23" fillId="0" borderId="0" xfId="0" applyFont="1" applyFill="1"/>
    <xf numFmtId="0" fontId="24" fillId="0" borderId="1" xfId="0" applyFont="1" applyBorder="1" applyAlignment="1">
      <alignment horizontal="center" vertical="center"/>
    </xf>
    <xf numFmtId="0" fontId="25" fillId="0" borderId="0" xfId="0" applyFont="1" applyFill="1"/>
    <xf numFmtId="0" fontId="26" fillId="0" borderId="0" xfId="0" applyFont="1" applyFill="1"/>
    <xf numFmtId="0" fontId="27" fillId="0" borderId="0" xfId="0" applyFont="1" applyFill="1"/>
    <xf numFmtId="0" fontId="28" fillId="0" borderId="0" xfId="0" applyFont="1" applyAlignment="1">
      <alignment vertical="center"/>
    </xf>
    <xf numFmtId="0" fontId="23" fillId="0" borderId="0" xfId="0" applyFont="1" applyFill="1" applyAlignment="1">
      <alignment horizontal="center" vertical="center"/>
    </xf>
    <xf numFmtId="40" fontId="21" fillId="0" borderId="0" xfId="2" applyNumberFormat="1" applyFont="1" applyFill="1" applyBorder="1" applyAlignment="1">
      <alignment horizontal="center" vertical="center"/>
    </xf>
    <xf numFmtId="49" fontId="28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wrapText="1"/>
    </xf>
    <xf numFmtId="0" fontId="21" fillId="0" borderId="0" xfId="0" applyNumberFormat="1" applyFont="1" applyFill="1" applyBorder="1" applyAlignment="1"/>
    <xf numFmtId="40" fontId="29" fillId="0" borderId="1" xfId="2" applyNumberFormat="1" applyFont="1" applyBorder="1" applyAlignment="1">
      <alignment horizontal="center" vertical="center"/>
    </xf>
    <xf numFmtId="0" fontId="30" fillId="0" borderId="0" xfId="0" applyFont="1" applyFill="1" applyBorder="1" applyAlignment="1">
      <alignment horizontal="left" vertical="center" wrapText="1"/>
    </xf>
    <xf numFmtId="0" fontId="23" fillId="0" borderId="0" xfId="0" applyFont="1" applyAlignment="1">
      <alignment vertical="center" wrapText="1"/>
    </xf>
    <xf numFmtId="0" fontId="23" fillId="0" borderId="0" xfId="0" applyFont="1" applyAlignment="1">
      <alignment vertical="center"/>
    </xf>
    <xf numFmtId="40" fontId="29" fillId="0" borderId="1" xfId="2" applyNumberFormat="1" applyFont="1" applyFill="1" applyBorder="1" applyAlignment="1">
      <alignment horizontal="center" vertical="center"/>
    </xf>
    <xf numFmtId="40" fontId="20" fillId="0" borderId="0" xfId="2" applyNumberFormat="1" applyFont="1" applyFill="1" applyBorder="1" applyAlignment="1">
      <alignment horizontal="center" vertical="center"/>
    </xf>
    <xf numFmtId="40" fontId="21" fillId="0" borderId="0" xfId="2" applyNumberFormat="1" applyFont="1" applyAlignment="1">
      <alignment horizontal="center" vertical="center"/>
    </xf>
    <xf numFmtId="40" fontId="21" fillId="0" borderId="1" xfId="2" applyNumberFormat="1" applyFont="1" applyFill="1" applyBorder="1" applyAlignment="1">
      <alignment horizontal="center" vertical="center"/>
    </xf>
    <xf numFmtId="40" fontId="23" fillId="0" borderId="0" xfId="0" applyNumberFormat="1" applyFont="1" applyAlignment="1">
      <alignment horizontal="center" vertical="center"/>
    </xf>
    <xf numFmtId="40" fontId="28" fillId="0" borderId="0" xfId="2" applyNumberFormat="1" applyFont="1" applyAlignment="1">
      <alignment horizontal="center" vertical="center"/>
    </xf>
    <xf numFmtId="40" fontId="30" fillId="3" borderId="1" xfId="2" applyNumberFormat="1" applyFont="1" applyFill="1" applyBorder="1" applyAlignment="1">
      <alignment horizontal="center" vertical="center"/>
    </xf>
    <xf numFmtId="40" fontId="31" fillId="0" borderId="1" xfId="2" applyNumberFormat="1" applyFont="1" applyFill="1" applyBorder="1" applyAlignment="1">
      <alignment horizontal="center" vertical="center"/>
    </xf>
    <xf numFmtId="40" fontId="32" fillId="0" borderId="1" xfId="2" applyNumberFormat="1" applyFont="1" applyFill="1" applyBorder="1" applyAlignment="1">
      <alignment horizontal="center" vertical="center"/>
    </xf>
    <xf numFmtId="40" fontId="33" fillId="0" borderId="1" xfId="2" applyNumberFormat="1" applyFont="1" applyFill="1" applyBorder="1" applyAlignment="1">
      <alignment horizontal="center" vertical="center"/>
    </xf>
    <xf numFmtId="40" fontId="34" fillId="0" borderId="1" xfId="2" applyNumberFormat="1" applyFont="1" applyFill="1" applyBorder="1" applyAlignment="1">
      <alignment horizontal="center" vertical="center"/>
    </xf>
    <xf numFmtId="40" fontId="35" fillId="0" borderId="1" xfId="2" applyNumberFormat="1" applyFont="1" applyFill="1" applyBorder="1" applyAlignment="1">
      <alignment horizontal="center" vertical="center"/>
    </xf>
    <xf numFmtId="40" fontId="34" fillId="3" borderId="1" xfId="2" applyNumberFormat="1" applyFont="1" applyFill="1" applyBorder="1" applyAlignment="1">
      <alignment horizontal="center" vertical="center"/>
    </xf>
    <xf numFmtId="40" fontId="35" fillId="3" borderId="1" xfId="2" applyNumberFormat="1" applyFont="1" applyFill="1" applyBorder="1" applyAlignment="1">
      <alignment horizontal="center" vertical="center"/>
    </xf>
    <xf numFmtId="40" fontId="30" fillId="0" borderId="0" xfId="2" applyNumberFormat="1" applyFont="1" applyFill="1" applyBorder="1" applyAlignment="1">
      <alignment horizontal="center" vertical="center"/>
    </xf>
    <xf numFmtId="40" fontId="20" fillId="0" borderId="0" xfId="2" applyNumberFormat="1" applyFont="1" applyFill="1" applyAlignment="1">
      <alignment horizontal="center" vertical="center"/>
    </xf>
    <xf numFmtId="40" fontId="36" fillId="0" borderId="1" xfId="2" applyNumberFormat="1" applyFont="1" applyBorder="1" applyAlignment="1">
      <alignment horizontal="center" vertical="center"/>
    </xf>
    <xf numFmtId="40" fontId="37" fillId="0" borderId="1" xfId="2" applyNumberFormat="1" applyFont="1" applyBorder="1" applyAlignment="1">
      <alignment horizontal="center" vertical="center"/>
    </xf>
    <xf numFmtId="40" fontId="20" fillId="4" borderId="1" xfId="2" applyNumberFormat="1" applyFont="1" applyFill="1" applyBorder="1" applyAlignment="1">
      <alignment horizontal="center" vertical="center"/>
    </xf>
    <xf numFmtId="40" fontId="35" fillId="0" borderId="0" xfId="2" applyNumberFormat="1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left" vertical="center" wrapText="1"/>
    </xf>
    <xf numFmtId="0" fontId="35" fillId="0" borderId="0" xfId="0" applyFont="1" applyFill="1" applyBorder="1" applyAlignment="1">
      <alignment horizontal="left" vertical="center"/>
    </xf>
    <xf numFmtId="0" fontId="20" fillId="0" borderId="0" xfId="0" applyFont="1" applyFill="1" applyBorder="1" applyAlignment="1">
      <alignment horizontal="left" vertical="center"/>
    </xf>
    <xf numFmtId="0" fontId="23" fillId="0" borderId="0" xfId="0" applyFont="1" applyFill="1" applyAlignment="1">
      <alignment vertical="center"/>
    </xf>
    <xf numFmtId="49" fontId="28" fillId="0" borderId="0" xfId="0" applyNumberFormat="1" applyFont="1" applyFill="1" applyBorder="1" applyAlignment="1">
      <alignment horizontal="left" vertical="center"/>
    </xf>
    <xf numFmtId="0" fontId="28" fillId="0" borderId="0" xfId="0" applyFont="1" applyAlignment="1">
      <alignment horizontal="center" vertical="center"/>
    </xf>
    <xf numFmtId="0" fontId="21" fillId="0" borderId="0" xfId="0" applyFont="1" applyFill="1" applyBorder="1" applyAlignment="1">
      <alignment vertical="center"/>
    </xf>
    <xf numFmtId="0" fontId="21" fillId="0" borderId="0" xfId="0" applyFont="1" applyFill="1" applyBorder="1" applyAlignment="1">
      <alignment vertical="center" wrapText="1"/>
    </xf>
    <xf numFmtId="174" fontId="21" fillId="0" borderId="2" xfId="2" applyNumberFormat="1" applyFont="1" applyFill="1" applyBorder="1" applyAlignment="1">
      <alignment horizontal="center" vertical="center"/>
    </xf>
    <xf numFmtId="175" fontId="20" fillId="0" borderId="0" xfId="0" applyNumberFormat="1" applyFont="1" applyFill="1" applyAlignment="1">
      <alignment horizontal="center" vertical="center"/>
    </xf>
    <xf numFmtId="0" fontId="31" fillId="0" borderId="1" xfId="0" applyFont="1" applyFill="1" applyBorder="1" applyAlignment="1">
      <alignment horizontal="center" vertical="center"/>
    </xf>
    <xf numFmtId="0" fontId="32" fillId="0" borderId="1" xfId="0" applyFont="1" applyFill="1" applyBorder="1" applyAlignment="1">
      <alignment horizontal="center" vertical="center"/>
    </xf>
    <xf numFmtId="0" fontId="30" fillId="0" borderId="1" xfId="0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center" vertical="center"/>
    </xf>
    <xf numFmtId="0" fontId="34" fillId="0" borderId="1" xfId="0" applyFont="1" applyFill="1" applyBorder="1" applyAlignment="1">
      <alignment horizontal="center" vertical="center"/>
    </xf>
    <xf numFmtId="0" fontId="35" fillId="0" borderId="1" xfId="0" applyFont="1" applyFill="1" applyBorder="1" applyAlignment="1">
      <alignment horizontal="center" vertical="center"/>
    </xf>
    <xf numFmtId="0" fontId="35" fillId="0" borderId="0" xfId="0" applyFont="1" applyFill="1" applyBorder="1" applyAlignment="1">
      <alignment horizontal="center" vertical="center"/>
    </xf>
    <xf numFmtId="0" fontId="20" fillId="5" borderId="3" xfId="0" applyFont="1" applyFill="1" applyBorder="1" applyAlignment="1">
      <alignment horizontal="center" vertical="center"/>
    </xf>
    <xf numFmtId="0" fontId="20" fillId="5" borderId="4" xfId="0" applyFont="1" applyFill="1" applyBorder="1" applyAlignment="1">
      <alignment horizontal="center" vertical="center"/>
    </xf>
    <xf numFmtId="174" fontId="21" fillId="0" borderId="1" xfId="2" applyNumberFormat="1" applyFont="1" applyFill="1" applyBorder="1" applyAlignment="1">
      <alignment horizontal="center" vertical="center"/>
    </xf>
    <xf numFmtId="0" fontId="30" fillId="3" borderId="1" xfId="0" applyFont="1" applyFill="1" applyBorder="1" applyAlignment="1">
      <alignment horizontal="center" vertical="center"/>
    </xf>
    <xf numFmtId="0" fontId="34" fillId="3" borderId="1" xfId="0" applyFont="1" applyFill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35" fillId="3" borderId="1" xfId="0" applyFont="1" applyFill="1" applyBorder="1" applyAlignment="1">
      <alignment horizontal="center" vertical="center"/>
    </xf>
    <xf numFmtId="0" fontId="20" fillId="0" borderId="2" xfId="0" applyFont="1" applyFill="1" applyBorder="1" applyAlignment="1">
      <alignment horizontal="center" vertical="center"/>
    </xf>
    <xf numFmtId="0" fontId="30" fillId="0" borderId="0" xfId="0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/>
    </xf>
    <xf numFmtId="0" fontId="38" fillId="0" borderId="0" xfId="0" applyFont="1" applyFill="1"/>
    <xf numFmtId="0" fontId="39" fillId="0" borderId="0" xfId="0" applyFont="1" applyFill="1"/>
    <xf numFmtId="0" fontId="27" fillId="0" borderId="0" xfId="0" applyFont="1" applyFill="1" applyAlignment="1">
      <alignment vertical="center"/>
    </xf>
    <xf numFmtId="0" fontId="40" fillId="0" borderId="0" xfId="0" applyFont="1" applyFill="1" applyAlignment="1">
      <alignment vertical="center"/>
    </xf>
    <xf numFmtId="40" fontId="30" fillId="4" borderId="1" xfId="2" applyNumberFormat="1" applyFont="1" applyFill="1" applyBorder="1" applyAlignment="1">
      <alignment horizontal="center" vertical="center"/>
    </xf>
    <xf numFmtId="185" fontId="41" fillId="0" borderId="0" xfId="0" applyNumberFormat="1" applyFont="1" applyFill="1" applyAlignment="1">
      <alignment horizontal="left" vertical="center"/>
    </xf>
    <xf numFmtId="185" fontId="41" fillId="0" borderId="0" xfId="0" applyNumberFormat="1" applyFont="1" applyFill="1" applyAlignment="1">
      <alignment horizontal="center" vertical="center" wrapText="1"/>
    </xf>
    <xf numFmtId="0" fontId="20" fillId="6" borderId="5" xfId="0" applyFont="1" applyFill="1" applyBorder="1" applyAlignment="1">
      <alignment vertical="center"/>
    </xf>
    <xf numFmtId="0" fontId="20" fillId="6" borderId="6" xfId="0" applyFont="1" applyFill="1" applyBorder="1" applyAlignment="1">
      <alignment vertical="center"/>
    </xf>
    <xf numFmtId="40" fontId="20" fillId="6" borderId="1" xfId="2" applyNumberFormat="1" applyFont="1" applyFill="1" applyBorder="1" applyAlignment="1">
      <alignment horizontal="center" vertical="center"/>
    </xf>
    <xf numFmtId="174" fontId="21" fillId="0" borderId="2" xfId="2" applyNumberFormat="1" applyFont="1" applyFill="1" applyBorder="1" applyAlignment="1">
      <alignment vertical="center"/>
    </xf>
    <xf numFmtId="9" fontId="21" fillId="0" borderId="2" xfId="1" applyFont="1" applyFill="1" applyBorder="1" applyAlignment="1">
      <alignment vertical="center"/>
    </xf>
    <xf numFmtId="0" fontId="20" fillId="0" borderId="1" xfId="0" applyFont="1" applyFill="1" applyBorder="1" applyAlignment="1">
      <alignment vertical="center"/>
    </xf>
    <xf numFmtId="177" fontId="23" fillId="0" borderId="0" xfId="0" applyNumberFormat="1" applyFont="1" applyFill="1" applyAlignment="1">
      <alignment wrapText="1"/>
    </xf>
    <xf numFmtId="40" fontId="20" fillId="6" borderId="1" xfId="2" applyNumberFormat="1" applyFont="1" applyFill="1" applyBorder="1" applyAlignment="1">
      <alignment horizontal="center" vertical="center" wrapText="1"/>
    </xf>
    <xf numFmtId="40" fontId="20" fillId="4" borderId="1" xfId="2" applyNumberFormat="1" applyFont="1" applyFill="1" applyBorder="1" applyAlignment="1">
      <alignment horizontal="center" vertical="center" wrapText="1"/>
    </xf>
    <xf numFmtId="40" fontId="42" fillId="5" borderId="1" xfId="0" applyNumberFormat="1" applyFont="1" applyFill="1" applyBorder="1" applyAlignment="1">
      <alignment horizontal="center" vertical="center" wrapText="1"/>
    </xf>
    <xf numFmtId="0" fontId="20" fillId="6" borderId="2" xfId="0" applyFont="1" applyFill="1" applyBorder="1" applyAlignment="1">
      <alignment horizontal="center" vertical="center"/>
    </xf>
    <xf numFmtId="0" fontId="31" fillId="0" borderId="6" xfId="0" applyFont="1" applyFill="1" applyBorder="1" applyAlignment="1">
      <alignment vertical="center" wrapText="1"/>
    </xf>
    <xf numFmtId="0" fontId="38" fillId="0" borderId="0" xfId="0" applyFont="1" applyFill="1" applyAlignment="1">
      <alignment horizontal="left"/>
    </xf>
    <xf numFmtId="0" fontId="31" fillId="0" borderId="1" xfId="0" applyFont="1" applyFill="1" applyBorder="1" applyAlignment="1">
      <alignment vertical="center"/>
    </xf>
    <xf numFmtId="0" fontId="38" fillId="0" borderId="0" xfId="0" applyFont="1" applyFill="1" applyAlignment="1"/>
    <xf numFmtId="0" fontId="23" fillId="0" borderId="0" xfId="0" applyFont="1" applyFill="1" applyAlignment="1">
      <alignment horizontal="left"/>
    </xf>
    <xf numFmtId="0" fontId="39" fillId="0" borderId="0" xfId="0" applyFont="1" applyFill="1" applyAlignment="1">
      <alignment horizontal="left"/>
    </xf>
    <xf numFmtId="0" fontId="25" fillId="0" borderId="0" xfId="0" applyFont="1" applyFill="1" applyAlignment="1">
      <alignment horizontal="left"/>
    </xf>
    <xf numFmtId="0" fontId="26" fillId="0" borderId="0" xfId="0" applyFont="1" applyFill="1" applyAlignment="1">
      <alignment horizontal="left"/>
    </xf>
    <xf numFmtId="0" fontId="27" fillId="0" borderId="0" xfId="0" applyFont="1" applyFill="1" applyAlignment="1">
      <alignment horizontal="left"/>
    </xf>
    <xf numFmtId="0" fontId="27" fillId="0" borderId="0" xfId="0" applyFont="1" applyFill="1" applyAlignment="1">
      <alignment horizontal="left" vertical="center"/>
    </xf>
    <xf numFmtId="0" fontId="23" fillId="0" borderId="0" xfId="0" applyFont="1" applyFill="1" applyBorder="1" applyAlignment="1">
      <alignment horizontal="left"/>
    </xf>
    <xf numFmtId="0" fontId="23" fillId="0" borderId="0" xfId="0" applyFont="1" applyFill="1" applyAlignment="1">
      <alignment horizontal="left" wrapText="1"/>
    </xf>
    <xf numFmtId="40" fontId="23" fillId="0" borderId="0" xfId="0" applyNumberFormat="1" applyFont="1" applyFill="1" applyAlignment="1">
      <alignment horizontal="left" wrapText="1"/>
    </xf>
    <xf numFmtId="0" fontId="21" fillId="0" borderId="0" xfId="0" applyNumberFormat="1" applyFont="1" applyFill="1" applyBorder="1" applyAlignment="1">
      <alignment horizontal="left"/>
    </xf>
    <xf numFmtId="185" fontId="23" fillId="0" borderId="0" xfId="0" applyNumberFormat="1" applyFont="1" applyFill="1" applyAlignment="1">
      <alignment horizontal="left" vertical="center" wrapText="1"/>
    </xf>
    <xf numFmtId="9" fontId="27" fillId="0" borderId="0" xfId="0" applyNumberFormat="1" applyFont="1" applyFill="1" applyAlignment="1">
      <alignment horizontal="left"/>
    </xf>
    <xf numFmtId="177" fontId="23" fillId="5" borderId="0" xfId="0" applyNumberFormat="1" applyFont="1" applyFill="1" applyAlignment="1">
      <alignment horizontal="left"/>
    </xf>
    <xf numFmtId="0" fontId="29" fillId="0" borderId="0" xfId="0" applyFont="1" applyFill="1" applyAlignment="1">
      <alignment horizontal="left" vertical="center" wrapText="1"/>
    </xf>
    <xf numFmtId="0" fontId="43" fillId="0" borderId="0" xfId="0" applyFont="1" applyFill="1" applyAlignment="1">
      <alignment horizontal="left" vertical="center"/>
    </xf>
    <xf numFmtId="0" fontId="21" fillId="5" borderId="0" xfId="0" applyFont="1" applyFill="1" applyAlignment="1">
      <alignment horizontal="left"/>
    </xf>
    <xf numFmtId="0" fontId="40" fillId="2" borderId="5" xfId="0" applyFont="1" applyFill="1" applyBorder="1" applyAlignment="1">
      <alignment vertical="center"/>
    </xf>
    <xf numFmtId="0" fontId="40" fillId="2" borderId="2" xfId="0" applyFont="1" applyFill="1" applyBorder="1" applyAlignment="1">
      <alignment vertical="center"/>
    </xf>
    <xf numFmtId="40" fontId="20" fillId="3" borderId="1" xfId="2" applyNumberFormat="1" applyFont="1" applyFill="1" applyBorder="1" applyAlignment="1">
      <alignment horizontal="center" vertical="center"/>
    </xf>
    <xf numFmtId="9" fontId="20" fillId="6" borderId="1" xfId="1" applyFont="1" applyFill="1" applyBorder="1" applyAlignment="1">
      <alignment horizontal="center" vertical="center"/>
    </xf>
    <xf numFmtId="40" fontId="23" fillId="0" borderId="0" xfId="0" applyNumberFormat="1" applyFont="1" applyFill="1"/>
    <xf numFmtId="40" fontId="40" fillId="2" borderId="1" xfId="2" applyNumberFormat="1" applyFont="1" applyFill="1" applyBorder="1" applyAlignment="1">
      <alignment horizontal="center" vertical="center" wrapText="1"/>
    </xf>
    <xf numFmtId="40" fontId="20" fillId="6" borderId="1" xfId="0" applyNumberFormat="1" applyFont="1" applyFill="1" applyBorder="1" applyAlignment="1">
      <alignment horizontal="center" vertical="center"/>
    </xf>
    <xf numFmtId="40" fontId="20" fillId="6" borderId="1" xfId="0" applyNumberFormat="1" applyFont="1" applyFill="1" applyBorder="1" applyAlignment="1">
      <alignment vertical="center"/>
    </xf>
    <xf numFmtId="40" fontId="23" fillId="0" borderId="0" xfId="0" applyNumberFormat="1" applyFont="1" applyFill="1" applyBorder="1"/>
    <xf numFmtId="40" fontId="23" fillId="0" borderId="0" xfId="0" applyNumberFormat="1" applyFont="1" applyFill="1" applyAlignment="1">
      <alignment wrapText="1"/>
    </xf>
    <xf numFmtId="40" fontId="25" fillId="0" borderId="0" xfId="0" applyNumberFormat="1" applyFont="1" applyFill="1"/>
    <xf numFmtId="40" fontId="26" fillId="0" borderId="0" xfId="0" applyNumberFormat="1" applyFont="1" applyFill="1"/>
    <xf numFmtId="40" fontId="27" fillId="0" borderId="0" xfId="0" applyNumberFormat="1" applyFont="1" applyFill="1"/>
    <xf numFmtId="40" fontId="34" fillId="5" borderId="1" xfId="2" applyNumberFormat="1" applyFont="1" applyFill="1" applyBorder="1" applyAlignment="1">
      <alignment horizontal="center" vertical="center"/>
    </xf>
    <xf numFmtId="40" fontId="29" fillId="0" borderId="0" xfId="0" applyNumberFormat="1" applyFont="1" applyFill="1" applyAlignment="1">
      <alignment vertical="center" wrapText="1"/>
    </xf>
    <xf numFmtId="40" fontId="35" fillId="5" borderId="1" xfId="2" applyNumberFormat="1" applyFont="1" applyFill="1" applyBorder="1" applyAlignment="1">
      <alignment horizontal="center" vertical="center"/>
    </xf>
    <xf numFmtId="0" fontId="30" fillId="0" borderId="2" xfId="0" applyFont="1" applyFill="1" applyBorder="1" applyAlignment="1">
      <alignment horizontal="center" vertical="center"/>
    </xf>
    <xf numFmtId="40" fontId="20" fillId="0" borderId="0" xfId="2" applyNumberFormat="1" applyFont="1" applyFill="1" applyBorder="1" applyAlignment="1">
      <alignment horizontal="center" wrapText="1"/>
    </xf>
    <xf numFmtId="40" fontId="43" fillId="0" borderId="0" xfId="0" applyNumberFormat="1" applyFont="1" applyFill="1" applyAlignment="1">
      <alignment vertical="center"/>
    </xf>
    <xf numFmtId="0" fontId="21" fillId="0" borderId="5" xfId="0" applyFont="1" applyFill="1" applyBorder="1" applyAlignment="1">
      <alignment horizontal="left" vertical="center"/>
    </xf>
    <xf numFmtId="40" fontId="20" fillId="5" borderId="1" xfId="2" applyNumberFormat="1" applyFont="1" applyFill="1" applyBorder="1" applyAlignment="1">
      <alignment horizontal="center" vertical="center"/>
    </xf>
    <xf numFmtId="0" fontId="20" fillId="3" borderId="1" xfId="0" applyFont="1" applyFill="1" applyBorder="1" applyAlignment="1">
      <alignment horizontal="center" vertical="center"/>
    </xf>
    <xf numFmtId="0" fontId="32" fillId="0" borderId="6" xfId="0" applyFont="1" applyFill="1" applyBorder="1" applyAlignment="1">
      <alignment horizontal="left" vertical="center" wrapText="1"/>
    </xf>
    <xf numFmtId="0" fontId="20" fillId="0" borderId="0" xfId="0" applyFont="1" applyFill="1" applyAlignment="1">
      <alignment horizontal="left" vertical="center" wrapText="1"/>
    </xf>
    <xf numFmtId="0" fontId="20" fillId="0" borderId="1" xfId="0" applyFont="1" applyFill="1" applyBorder="1" applyAlignment="1">
      <alignment horizontal="center" vertical="center"/>
    </xf>
    <xf numFmtId="9" fontId="28" fillId="0" borderId="0" xfId="1" applyFont="1" applyFill="1" applyAlignment="1">
      <alignment horizontal="center"/>
    </xf>
    <xf numFmtId="0" fontId="20" fillId="5" borderId="2" xfId="0" applyFont="1" applyFill="1" applyBorder="1" applyAlignment="1">
      <alignment horizontal="center" vertical="center"/>
    </xf>
    <xf numFmtId="0" fontId="44" fillId="0" borderId="2" xfId="0" applyFont="1" applyFill="1" applyBorder="1" applyAlignment="1">
      <alignment horizontal="center" vertical="center"/>
    </xf>
    <xf numFmtId="40" fontId="35" fillId="4" borderId="1" xfId="2" applyNumberFormat="1" applyFont="1" applyFill="1" applyBorder="1" applyAlignment="1">
      <alignment horizontal="center" vertical="center"/>
    </xf>
    <xf numFmtId="0" fontId="45" fillId="5" borderId="1" xfId="0" applyFont="1" applyFill="1" applyBorder="1" applyAlignment="1">
      <alignment horizontal="center" vertical="center"/>
    </xf>
    <xf numFmtId="0" fontId="44" fillId="5" borderId="1" xfId="0" applyFont="1" applyFill="1" applyBorder="1" applyAlignment="1">
      <alignment horizontal="center" vertical="center"/>
    </xf>
    <xf numFmtId="0" fontId="30" fillId="5" borderId="1" xfId="0" applyFont="1" applyFill="1" applyBorder="1" applyAlignment="1">
      <alignment horizontal="center" vertical="center"/>
    </xf>
    <xf numFmtId="40" fontId="30" fillId="5" borderId="1" xfId="2" applyNumberFormat="1" applyFont="1" applyFill="1" applyBorder="1" applyAlignment="1">
      <alignment horizontal="center" vertical="center"/>
    </xf>
    <xf numFmtId="40" fontId="23" fillId="0" borderId="0" xfId="0" applyNumberFormat="1" applyFont="1" applyFill="1" applyAlignment="1">
      <alignment vertical="center"/>
    </xf>
    <xf numFmtId="177" fontId="43" fillId="0" borderId="0" xfId="0" applyNumberFormat="1" applyFont="1" applyFill="1" applyAlignment="1">
      <alignment horizontal="left" vertical="center"/>
    </xf>
    <xf numFmtId="9" fontId="21" fillId="4" borderId="2" xfId="1" applyFont="1" applyFill="1" applyBorder="1" applyAlignment="1">
      <alignment vertical="center"/>
    </xf>
    <xf numFmtId="40" fontId="21" fillId="7" borderId="0" xfId="0" applyNumberFormat="1" applyFont="1" applyFill="1" applyAlignment="1">
      <alignment horizontal="left" vertical="center"/>
    </xf>
    <xf numFmtId="40" fontId="21" fillId="0" borderId="0" xfId="0" applyNumberFormat="1" applyFont="1" applyFill="1" applyAlignment="1">
      <alignment vertical="center"/>
    </xf>
    <xf numFmtId="173" fontId="46" fillId="0" borderId="0" xfId="0" applyNumberFormat="1" applyFont="1" applyFill="1"/>
    <xf numFmtId="0" fontId="46" fillId="4" borderId="0" xfId="0" applyFont="1" applyFill="1"/>
    <xf numFmtId="187" fontId="46" fillId="0" borderId="0" xfId="0" applyNumberFormat="1" applyFont="1" applyFill="1"/>
    <xf numFmtId="0" fontId="30" fillId="8" borderId="1" xfId="0" applyFont="1" applyFill="1" applyBorder="1" applyAlignment="1">
      <alignment horizontal="center" vertical="center"/>
    </xf>
    <xf numFmtId="40" fontId="33" fillId="8" borderId="1" xfId="2" applyNumberFormat="1" applyFont="1" applyFill="1" applyBorder="1" applyAlignment="1">
      <alignment horizontal="center" vertical="center"/>
    </xf>
    <xf numFmtId="0" fontId="11" fillId="0" borderId="0" xfId="0" applyFont="1" applyFill="1"/>
    <xf numFmtId="0" fontId="12" fillId="0" borderId="0" xfId="0" applyFont="1" applyFill="1" applyAlignment="1">
      <alignment horizontal="left" vertical="center" wrapText="1"/>
    </xf>
    <xf numFmtId="40" fontId="11" fillId="0" borderId="0" xfId="0" applyNumberFormat="1" applyFont="1" applyFill="1"/>
    <xf numFmtId="40" fontId="12" fillId="0" borderId="0" xfId="2" applyNumberFormat="1" applyFont="1" applyFill="1" applyAlignment="1">
      <alignment horizontal="center" vertical="center"/>
    </xf>
    <xf numFmtId="0" fontId="12" fillId="0" borderId="0" xfId="0" applyFont="1" applyFill="1" applyAlignment="1">
      <alignment horizontal="left" vertical="center"/>
    </xf>
    <xf numFmtId="175" fontId="12" fillId="0" borderId="0" xfId="0" applyNumberFormat="1" applyFont="1" applyFill="1" applyAlignment="1">
      <alignment horizontal="left" vertical="center" wrapText="1"/>
    </xf>
    <xf numFmtId="40" fontId="13" fillId="0" borderId="1" xfId="2" applyNumberFormat="1" applyFont="1" applyFill="1" applyBorder="1" applyAlignment="1">
      <alignment horizontal="center" vertical="center"/>
    </xf>
    <xf numFmtId="40" fontId="12" fillId="0" borderId="0" xfId="2" applyNumberFormat="1" applyFont="1" applyFill="1" applyBorder="1" applyAlignment="1">
      <alignment horizontal="center" vertical="center"/>
    </xf>
    <xf numFmtId="40" fontId="11" fillId="0" borderId="0" xfId="0" applyNumberFormat="1" applyFont="1" applyFill="1" applyAlignment="1">
      <alignment wrapText="1"/>
    </xf>
    <xf numFmtId="0" fontId="11" fillId="0" borderId="0" xfId="0" applyFont="1" applyFill="1" applyAlignment="1">
      <alignment wrapText="1"/>
    </xf>
    <xf numFmtId="40" fontId="12" fillId="0" borderId="0" xfId="2" applyNumberFormat="1" applyFont="1" applyFill="1" applyBorder="1" applyAlignment="1">
      <alignment horizontal="center" wrapText="1"/>
    </xf>
    <xf numFmtId="0" fontId="13" fillId="0" borderId="0" xfId="0" applyFont="1" applyFill="1" applyBorder="1" applyAlignment="1">
      <alignment vertical="center"/>
    </xf>
    <xf numFmtId="0" fontId="13" fillId="0" borderId="0" xfId="0" applyFont="1" applyFill="1" applyBorder="1" applyAlignment="1">
      <alignment vertical="center" wrapText="1"/>
    </xf>
    <xf numFmtId="40" fontId="13" fillId="0" borderId="0" xfId="2" applyNumberFormat="1" applyFont="1" applyFill="1" applyBorder="1" applyAlignment="1">
      <alignment horizontal="center" vertical="center"/>
    </xf>
    <xf numFmtId="0" fontId="11" fillId="0" borderId="0" xfId="0" applyFont="1" applyFill="1" applyAlignment="1">
      <alignment vertical="center"/>
    </xf>
    <xf numFmtId="173" fontId="13" fillId="0" borderId="1" xfId="2" applyFont="1" applyFill="1" applyBorder="1" applyAlignment="1">
      <alignment horizontal="center" vertical="center"/>
    </xf>
    <xf numFmtId="177" fontId="11" fillId="0" borderId="0" xfId="0" applyNumberFormat="1" applyFont="1" applyFill="1"/>
    <xf numFmtId="0" fontId="12" fillId="0" borderId="0" xfId="0" applyFont="1" applyFill="1" applyBorder="1" applyAlignment="1">
      <alignment horizontal="left" vertical="center" wrapText="1"/>
    </xf>
    <xf numFmtId="173" fontId="12" fillId="0" borderId="0" xfId="2" applyFont="1" applyFill="1" applyBorder="1" applyAlignment="1">
      <alignment horizontal="center" vertical="center"/>
    </xf>
    <xf numFmtId="0" fontId="11" fillId="0" borderId="0" xfId="0" applyFont="1" applyFill="1" applyAlignment="1"/>
    <xf numFmtId="40" fontId="13" fillId="0" borderId="0" xfId="2" applyNumberFormat="1" applyFont="1" applyFill="1" applyBorder="1" applyAlignment="1">
      <alignment horizontal="right" vertical="center"/>
    </xf>
    <xf numFmtId="49" fontId="16" fillId="0" borderId="0" xfId="0" applyNumberFormat="1" applyFont="1" applyFill="1" applyBorder="1" applyAlignment="1">
      <alignment horizontal="left" vertical="center"/>
    </xf>
    <xf numFmtId="40" fontId="13" fillId="0" borderId="0" xfId="2" applyNumberFormat="1" applyFont="1" applyFill="1" applyAlignment="1">
      <alignment horizontal="center" vertical="center"/>
    </xf>
    <xf numFmtId="40" fontId="12" fillId="0" borderId="1" xfId="2" applyNumberFormat="1" applyFont="1" applyFill="1" applyBorder="1" applyAlignment="1">
      <alignment horizontal="center" vertical="center" wrapText="1"/>
    </xf>
    <xf numFmtId="173" fontId="12" fillId="0" borderId="1" xfId="2" applyFont="1" applyFill="1" applyBorder="1" applyAlignment="1">
      <alignment horizontal="center" vertical="center"/>
    </xf>
    <xf numFmtId="40" fontId="12" fillId="0" borderId="1" xfId="2" applyNumberFormat="1" applyFont="1" applyFill="1" applyBorder="1" applyAlignment="1">
      <alignment horizontal="center" vertical="center"/>
    </xf>
    <xf numFmtId="0" fontId="11" fillId="0" borderId="0" xfId="0" applyFont="1" applyFill="1" applyAlignment="1">
      <alignment vertical="center" wrapText="1"/>
    </xf>
    <xf numFmtId="40" fontId="13" fillId="0" borderId="0" xfId="2" applyNumberFormat="1" applyFont="1" applyFill="1" applyAlignment="1">
      <alignment horizontal="right" vertical="center"/>
    </xf>
    <xf numFmtId="0" fontId="16" fillId="0" borderId="0" xfId="0" applyFont="1" applyFill="1" applyAlignment="1">
      <alignment vertical="center"/>
    </xf>
    <xf numFmtId="0" fontId="16" fillId="0" borderId="0" xfId="0" applyFont="1" applyFill="1" applyAlignment="1">
      <alignment horizontal="center" vertical="center"/>
    </xf>
    <xf numFmtId="40" fontId="11" fillId="0" borderId="0" xfId="0" applyNumberFormat="1" applyFont="1" applyFill="1" applyAlignment="1">
      <alignment horizontal="center" vertical="center"/>
    </xf>
    <xf numFmtId="40" fontId="16" fillId="0" borderId="0" xfId="2" applyNumberFormat="1" applyFont="1" applyFill="1" applyAlignment="1">
      <alignment horizontal="center" vertical="center"/>
    </xf>
    <xf numFmtId="40" fontId="17" fillId="0" borderId="1" xfId="0" applyNumberFormat="1" applyFont="1" applyFill="1" applyBorder="1" applyAlignment="1">
      <alignment horizontal="center" vertical="center" wrapText="1"/>
    </xf>
    <xf numFmtId="173" fontId="11" fillId="0" borderId="0" xfId="0" applyNumberFormat="1" applyFont="1" applyFill="1"/>
    <xf numFmtId="0" fontId="12" fillId="0" borderId="0" xfId="0" applyFont="1" applyFill="1" applyBorder="1" applyAlignment="1">
      <alignment horizontal="left" vertical="center"/>
    </xf>
    <xf numFmtId="40" fontId="13" fillId="0" borderId="0" xfId="0" applyNumberFormat="1" applyFont="1" applyFill="1" applyAlignment="1">
      <alignment vertical="center" wrapText="1"/>
    </xf>
    <xf numFmtId="0" fontId="16" fillId="0" borderId="0" xfId="0" applyFont="1" applyFill="1" applyBorder="1" applyAlignment="1">
      <alignment horizontal="left" vertical="center" wrapText="1"/>
    </xf>
    <xf numFmtId="0" fontId="56" fillId="0" borderId="0" xfId="0" applyFont="1"/>
    <xf numFmtId="173" fontId="56" fillId="0" borderId="0" xfId="2" applyFont="1"/>
    <xf numFmtId="0" fontId="16" fillId="4" borderId="1" xfId="0" applyFont="1" applyFill="1" applyBorder="1" applyAlignment="1">
      <alignment horizontal="center" vertical="center" wrapText="1"/>
    </xf>
    <xf numFmtId="0" fontId="16" fillId="4" borderId="1" xfId="0" applyFont="1" applyFill="1" applyBorder="1" applyAlignment="1">
      <alignment horizontal="center" vertical="center"/>
    </xf>
    <xf numFmtId="173" fontId="16" fillId="4" borderId="1" xfId="2" applyFont="1" applyFill="1" applyBorder="1" applyAlignment="1">
      <alignment horizontal="center" vertical="center"/>
    </xf>
    <xf numFmtId="0" fontId="56" fillId="0" borderId="5" xfId="0" applyFont="1" applyBorder="1" applyAlignment="1">
      <alignment horizontal="left"/>
    </xf>
    <xf numFmtId="0" fontId="56" fillId="0" borderId="5" xfId="0" applyFont="1" applyBorder="1" applyAlignment="1">
      <alignment horizontal="center"/>
    </xf>
    <xf numFmtId="173" fontId="56" fillId="0" borderId="1" xfId="2" applyFont="1" applyBorder="1" applyAlignment="1">
      <alignment horizontal="center"/>
    </xf>
    <xf numFmtId="0" fontId="56" fillId="0" borderId="1" xfId="0" applyFont="1" applyBorder="1" applyAlignment="1">
      <alignment horizontal="center"/>
    </xf>
    <xf numFmtId="0" fontId="56" fillId="0" borderId="1" xfId="0" applyFont="1" applyBorder="1"/>
    <xf numFmtId="173" fontId="56" fillId="0" borderId="1" xfId="2" applyFont="1" applyBorder="1"/>
    <xf numFmtId="0" fontId="56" fillId="0" borderId="0" xfId="0" applyFont="1" applyBorder="1" applyAlignment="1">
      <alignment horizontal="center"/>
    </xf>
    <xf numFmtId="0" fontId="56" fillId="0" borderId="0" xfId="0" applyFont="1" applyBorder="1"/>
    <xf numFmtId="173" fontId="56" fillId="0" borderId="0" xfId="2" applyFont="1" applyBorder="1"/>
    <xf numFmtId="0" fontId="18" fillId="0" borderId="0" xfId="0" applyFont="1"/>
    <xf numFmtId="0" fontId="18" fillId="0" borderId="0" xfId="0" applyFont="1" applyAlignment="1">
      <alignment horizontal="right"/>
    </xf>
    <xf numFmtId="38" fontId="56" fillId="0" borderId="0" xfId="0" applyNumberFormat="1" applyFont="1"/>
    <xf numFmtId="40" fontId="56" fillId="0" borderId="0" xfId="0" applyNumberFormat="1" applyFont="1"/>
    <xf numFmtId="0" fontId="16" fillId="0" borderId="0" xfId="0" applyFont="1" applyBorder="1"/>
    <xf numFmtId="173" fontId="16" fillId="0" borderId="0" xfId="2" applyFont="1" applyBorder="1"/>
    <xf numFmtId="0" fontId="55" fillId="0" borderId="1" xfId="0" applyFont="1" applyFill="1" applyBorder="1" applyAlignment="1">
      <alignment horizontal="left" vertical="center" wrapText="1"/>
    </xf>
    <xf numFmtId="0" fontId="55" fillId="5" borderId="1" xfId="0" applyFont="1" applyFill="1" applyBorder="1" applyAlignment="1">
      <alignment horizontal="left" vertical="center" wrapText="1"/>
    </xf>
    <xf numFmtId="0" fontId="52" fillId="6" borderId="5" xfId="0" applyFont="1" applyFill="1" applyBorder="1" applyAlignment="1">
      <alignment horizontal="left" vertical="center" wrapText="1"/>
    </xf>
    <xf numFmtId="0" fontId="52" fillId="6" borderId="6" xfId="0" applyFont="1" applyFill="1" applyBorder="1" applyAlignment="1">
      <alignment horizontal="left" vertical="center" wrapText="1"/>
    </xf>
    <xf numFmtId="0" fontId="52" fillId="6" borderId="2" xfId="0" applyFont="1" applyFill="1" applyBorder="1" applyAlignment="1">
      <alignment horizontal="left" vertical="center" wrapText="1"/>
    </xf>
    <xf numFmtId="0" fontId="23" fillId="0" borderId="0" xfId="0" applyFont="1" applyAlignment="1">
      <alignment horizontal="left" wrapText="1"/>
    </xf>
    <xf numFmtId="0" fontId="52" fillId="0" borderId="5" xfId="0" applyFont="1" applyFill="1" applyBorder="1" applyAlignment="1">
      <alignment horizontal="left" vertical="center" wrapText="1"/>
    </xf>
    <xf numFmtId="0" fontId="52" fillId="0" borderId="6" xfId="0" applyFont="1" applyFill="1" applyBorder="1" applyAlignment="1">
      <alignment horizontal="left" vertical="center" wrapText="1"/>
    </xf>
    <xf numFmtId="0" fontId="52" fillId="0" borderId="2" xfId="0" applyFont="1" applyFill="1" applyBorder="1" applyAlignment="1">
      <alignment horizontal="left" vertical="center" wrapText="1"/>
    </xf>
    <xf numFmtId="0" fontId="52" fillId="5" borderId="5" xfId="0" applyFont="1" applyFill="1" applyBorder="1" applyAlignment="1">
      <alignment horizontal="left" vertical="center" wrapText="1"/>
    </xf>
    <xf numFmtId="0" fontId="52" fillId="5" borderId="6" xfId="0" applyFont="1" applyFill="1" applyBorder="1" applyAlignment="1">
      <alignment horizontal="left" vertical="center" wrapText="1"/>
    </xf>
    <xf numFmtId="0" fontId="52" fillId="5" borderId="2" xfId="0" applyFont="1" applyFill="1" applyBorder="1" applyAlignment="1">
      <alignment horizontal="left" vertical="center" wrapText="1"/>
    </xf>
    <xf numFmtId="0" fontId="45" fillId="5" borderId="1" xfId="0" applyFont="1" applyFill="1" applyBorder="1" applyAlignment="1">
      <alignment horizontal="left" vertical="center" wrapText="1"/>
    </xf>
    <xf numFmtId="0" fontId="44" fillId="5" borderId="1" xfId="0" applyFont="1" applyFill="1" applyBorder="1" applyAlignment="1">
      <alignment horizontal="left" vertical="center" wrapText="1"/>
    </xf>
    <xf numFmtId="0" fontId="54" fillId="0" borderId="5" xfId="0" applyFont="1" applyFill="1" applyBorder="1" applyAlignment="1">
      <alignment horizontal="center" vertical="center" wrapText="1"/>
    </xf>
    <xf numFmtId="0" fontId="54" fillId="0" borderId="6" xfId="0" applyFont="1" applyFill="1" applyBorder="1" applyAlignment="1">
      <alignment horizontal="center" vertical="center" wrapText="1"/>
    </xf>
    <xf numFmtId="0" fontId="54" fillId="0" borderId="2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left" vertical="center" wrapText="1"/>
    </xf>
    <xf numFmtId="0" fontId="36" fillId="0" borderId="1" xfId="0" applyFont="1" applyFill="1" applyBorder="1" applyAlignment="1">
      <alignment horizontal="left" vertical="center" wrapText="1"/>
    </xf>
    <xf numFmtId="0" fontId="34" fillId="3" borderId="1" xfId="0" applyFont="1" applyFill="1" applyBorder="1" applyAlignment="1">
      <alignment horizontal="left" vertical="center" wrapText="1"/>
    </xf>
    <xf numFmtId="0" fontId="47" fillId="0" borderId="0" xfId="0" applyFont="1" applyFill="1" applyAlignment="1">
      <alignment horizontal="center" vertical="center" wrapText="1"/>
    </xf>
    <xf numFmtId="0" fontId="54" fillId="0" borderId="9" xfId="0" applyFont="1" applyFill="1" applyBorder="1" applyAlignment="1">
      <alignment horizontal="center" vertical="center" wrapText="1"/>
    </xf>
    <xf numFmtId="0" fontId="54" fillId="0" borderId="10" xfId="0" applyFont="1" applyFill="1" applyBorder="1" applyAlignment="1">
      <alignment horizontal="center" vertical="center" wrapText="1"/>
    </xf>
    <xf numFmtId="0" fontId="54" fillId="0" borderId="4" xfId="0" applyFont="1" applyFill="1" applyBorder="1" applyAlignment="1">
      <alignment horizontal="center" vertical="center" wrapText="1"/>
    </xf>
    <xf numFmtId="0" fontId="35" fillId="3" borderId="1" xfId="0" applyFont="1" applyFill="1" applyBorder="1" applyAlignment="1">
      <alignment horizontal="left" vertical="center" wrapText="1"/>
    </xf>
    <xf numFmtId="0" fontId="48" fillId="4" borderId="5" xfId="0" applyFont="1" applyFill="1" applyBorder="1" applyAlignment="1">
      <alignment horizontal="center" vertical="center" wrapText="1"/>
    </xf>
    <xf numFmtId="0" fontId="48" fillId="4" borderId="6" xfId="0" applyFont="1" applyFill="1" applyBorder="1" applyAlignment="1">
      <alignment horizontal="center" vertical="center" wrapText="1"/>
    </xf>
    <xf numFmtId="0" fontId="48" fillId="4" borderId="2" xfId="0" applyFont="1" applyFill="1" applyBorder="1" applyAlignment="1">
      <alignment horizontal="center" vertical="center" wrapText="1"/>
    </xf>
    <xf numFmtId="0" fontId="51" fillId="0" borderId="5" xfId="0" applyFont="1" applyBorder="1" applyAlignment="1">
      <alignment horizontal="center"/>
    </xf>
    <xf numFmtId="0" fontId="51" fillId="0" borderId="6" xfId="0" applyFont="1" applyBorder="1" applyAlignment="1">
      <alignment horizontal="center"/>
    </xf>
    <xf numFmtId="0" fontId="51" fillId="0" borderId="2" xfId="0" applyFont="1" applyBorder="1" applyAlignment="1">
      <alignment horizontal="center"/>
    </xf>
    <xf numFmtId="0" fontId="37" fillId="0" borderId="1" xfId="0" applyFont="1" applyFill="1" applyBorder="1" applyAlignment="1">
      <alignment horizontal="left" vertical="center" wrapText="1"/>
    </xf>
    <xf numFmtId="0" fontId="29" fillId="0" borderId="5" xfId="0" applyFont="1" applyFill="1" applyBorder="1" applyAlignment="1">
      <alignment horizontal="left" vertical="center"/>
    </xf>
    <xf numFmtId="0" fontId="29" fillId="0" borderId="6" xfId="0" applyFont="1" applyFill="1" applyBorder="1" applyAlignment="1">
      <alignment horizontal="left" vertical="center"/>
    </xf>
    <xf numFmtId="0" fontId="29" fillId="0" borderId="2" xfId="0" applyFont="1" applyFill="1" applyBorder="1" applyAlignment="1">
      <alignment horizontal="left" vertical="center"/>
    </xf>
    <xf numFmtId="0" fontId="29" fillId="0" borderId="5" xfId="0" applyFont="1" applyFill="1" applyBorder="1" applyAlignment="1">
      <alignment horizontal="left" vertical="center" wrapText="1"/>
    </xf>
    <xf numFmtId="0" fontId="29" fillId="0" borderId="6" xfId="0" applyFont="1" applyFill="1" applyBorder="1" applyAlignment="1">
      <alignment horizontal="left" vertical="center" wrapText="1"/>
    </xf>
    <xf numFmtId="0" fontId="29" fillId="0" borderId="2" xfId="0" applyFont="1" applyFill="1" applyBorder="1" applyAlignment="1">
      <alignment horizontal="left" vertical="center" wrapText="1"/>
    </xf>
    <xf numFmtId="0" fontId="29" fillId="0" borderId="1" xfId="0" applyFont="1" applyFill="1" applyBorder="1" applyAlignment="1">
      <alignment horizontal="left" vertical="center" wrapText="1"/>
    </xf>
    <xf numFmtId="0" fontId="30" fillId="3" borderId="1" xfId="0" applyFont="1" applyFill="1" applyBorder="1" applyAlignment="1">
      <alignment horizontal="left" vertical="center" wrapText="1"/>
    </xf>
    <xf numFmtId="0" fontId="53" fillId="0" borderId="5" xfId="0" applyFont="1" applyBorder="1" applyAlignment="1">
      <alignment horizontal="center"/>
    </xf>
    <xf numFmtId="0" fontId="53" fillId="0" borderId="6" xfId="0" applyFont="1" applyBorder="1" applyAlignment="1">
      <alignment horizontal="center"/>
    </xf>
    <xf numFmtId="0" fontId="53" fillId="0" borderId="2" xfId="0" applyFont="1" applyBorder="1" applyAlignment="1">
      <alignment horizontal="center"/>
    </xf>
    <xf numFmtId="0" fontId="48" fillId="0" borderId="1" xfId="0" applyFont="1" applyFill="1" applyBorder="1" applyAlignment="1">
      <alignment horizontal="center" vertical="center" wrapText="1"/>
    </xf>
    <xf numFmtId="0" fontId="49" fillId="0" borderId="1" xfId="0" applyFont="1" applyFill="1" applyBorder="1" applyAlignment="1">
      <alignment horizontal="left" vertical="center" wrapText="1"/>
    </xf>
    <xf numFmtId="0" fontId="20" fillId="3" borderId="1" xfId="0" applyFont="1" applyFill="1" applyBorder="1" applyAlignment="1">
      <alignment horizontal="left" vertical="center" wrapText="1"/>
    </xf>
    <xf numFmtId="0" fontId="50" fillId="0" borderId="5" xfId="0" applyFont="1" applyBorder="1" applyAlignment="1">
      <alignment horizontal="center"/>
    </xf>
    <xf numFmtId="0" fontId="50" fillId="0" borderId="6" xfId="0" applyFont="1" applyBorder="1" applyAlignment="1">
      <alignment horizontal="center"/>
    </xf>
    <xf numFmtId="0" fontId="50" fillId="0" borderId="2" xfId="0" applyFont="1" applyBorder="1" applyAlignment="1">
      <alignment horizontal="center"/>
    </xf>
    <xf numFmtId="0" fontId="21" fillId="0" borderId="1" xfId="0" applyFont="1" applyFill="1" applyBorder="1" applyAlignment="1">
      <alignment horizontal="left" vertical="center"/>
    </xf>
    <xf numFmtId="0" fontId="21" fillId="0" borderId="5" xfId="0" applyFont="1" applyFill="1" applyBorder="1" applyAlignment="1">
      <alignment horizontal="left" vertical="center"/>
    </xf>
    <xf numFmtId="0" fontId="21" fillId="0" borderId="6" xfId="0" applyFont="1" applyFill="1" applyBorder="1" applyAlignment="1">
      <alignment horizontal="left" vertical="center"/>
    </xf>
    <xf numFmtId="0" fontId="21" fillId="0" borderId="5" xfId="0" applyFont="1" applyFill="1" applyBorder="1" applyAlignment="1">
      <alignment horizontal="left" vertical="center" wrapText="1"/>
    </xf>
    <xf numFmtId="0" fontId="21" fillId="0" borderId="6" xfId="0" applyFont="1" applyFill="1" applyBorder="1" applyAlignment="1">
      <alignment horizontal="left" vertical="center" wrapText="1"/>
    </xf>
    <xf numFmtId="0" fontId="21" fillId="0" borderId="2" xfId="0" applyFont="1" applyFill="1" applyBorder="1" applyAlignment="1">
      <alignment horizontal="left" vertical="center" wrapText="1"/>
    </xf>
    <xf numFmtId="0" fontId="20" fillId="0" borderId="1" xfId="0" applyFont="1" applyFill="1" applyBorder="1" applyAlignment="1">
      <alignment horizontal="left" vertical="center" wrapText="1"/>
    </xf>
    <xf numFmtId="0" fontId="30" fillId="0" borderId="1" xfId="0" applyFont="1" applyFill="1" applyBorder="1" applyAlignment="1">
      <alignment horizontal="left" vertical="center"/>
    </xf>
    <xf numFmtId="0" fontId="31" fillId="0" borderId="1" xfId="0" applyFont="1" applyFill="1" applyBorder="1" applyAlignment="1">
      <alignment vertical="center" wrapText="1"/>
    </xf>
    <xf numFmtId="0" fontId="31" fillId="0" borderId="5" xfId="0" applyFont="1" applyFill="1" applyBorder="1" applyAlignment="1">
      <alignment vertical="center" wrapText="1"/>
    </xf>
    <xf numFmtId="0" fontId="35" fillId="0" borderId="1" xfId="0" applyFont="1" applyFill="1" applyBorder="1" applyAlignment="1">
      <alignment horizontal="left" vertical="center"/>
    </xf>
    <xf numFmtId="0" fontId="20" fillId="3" borderId="5" xfId="0" applyFont="1" applyFill="1" applyBorder="1" applyAlignment="1">
      <alignment horizontal="center" vertical="center" wrapText="1"/>
    </xf>
    <xf numFmtId="0" fontId="20" fillId="3" borderId="6" xfId="0" applyFont="1" applyFill="1" applyBorder="1" applyAlignment="1">
      <alignment horizontal="center" vertical="center" wrapText="1"/>
    </xf>
    <xf numFmtId="0" fontId="20" fillId="3" borderId="2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/>
    </xf>
    <xf numFmtId="0" fontId="21" fillId="0" borderId="2" xfId="0" applyFont="1" applyFill="1" applyBorder="1" applyAlignment="1">
      <alignment horizontal="left" vertical="center"/>
    </xf>
    <xf numFmtId="0" fontId="20" fillId="5" borderId="7" xfId="0" applyFont="1" applyFill="1" applyBorder="1" applyAlignment="1">
      <alignment horizontal="center" vertical="center" wrapText="1"/>
    </xf>
    <xf numFmtId="0" fontId="20" fillId="5" borderId="8" xfId="0" applyFont="1" applyFill="1" applyBorder="1" applyAlignment="1">
      <alignment horizontal="center" vertical="center" wrapText="1"/>
    </xf>
    <xf numFmtId="0" fontId="20" fillId="5" borderId="3" xfId="0" applyFont="1" applyFill="1" applyBorder="1" applyAlignment="1">
      <alignment horizontal="center" vertical="center" wrapText="1"/>
    </xf>
    <xf numFmtId="0" fontId="20" fillId="5" borderId="9" xfId="0" applyFont="1" applyFill="1" applyBorder="1" applyAlignment="1">
      <alignment horizontal="center" vertical="center" wrapText="1"/>
    </xf>
    <xf numFmtId="0" fontId="20" fillId="5" borderId="10" xfId="0" applyFont="1" applyFill="1" applyBorder="1" applyAlignment="1">
      <alignment horizontal="center" vertical="center" wrapText="1"/>
    </xf>
    <xf numFmtId="0" fontId="20" fillId="5" borderId="4" xfId="0" applyFont="1" applyFill="1" applyBorder="1" applyAlignment="1">
      <alignment horizontal="center" vertical="center" wrapText="1"/>
    </xf>
    <xf numFmtId="0" fontId="20" fillId="4" borderId="5" xfId="0" applyFont="1" applyFill="1" applyBorder="1" applyAlignment="1">
      <alignment horizontal="center" vertical="center"/>
    </xf>
    <xf numFmtId="0" fontId="20" fillId="4" borderId="6" xfId="0" applyFont="1" applyFill="1" applyBorder="1" applyAlignment="1">
      <alignment horizontal="center" vertical="center"/>
    </xf>
    <xf numFmtId="0" fontId="20" fillId="4" borderId="2" xfId="0" applyFont="1" applyFill="1" applyBorder="1" applyAlignment="1">
      <alignment horizontal="center" vertical="center"/>
    </xf>
    <xf numFmtId="40" fontId="20" fillId="5" borderId="1" xfId="2" applyNumberFormat="1" applyFont="1" applyFill="1" applyBorder="1" applyAlignment="1">
      <alignment horizontal="center" vertical="center"/>
    </xf>
    <xf numFmtId="0" fontId="33" fillId="8" borderId="1" xfId="0" applyFont="1" applyFill="1" applyBorder="1" applyAlignment="1">
      <alignment horizontal="left" vertical="center" wrapText="1"/>
    </xf>
    <xf numFmtId="0" fontId="34" fillId="0" borderId="1" xfId="0" applyFont="1" applyFill="1" applyBorder="1" applyAlignment="1">
      <alignment horizontal="left" vertical="center"/>
    </xf>
    <xf numFmtId="0" fontId="32" fillId="0" borderId="5" xfId="0" applyFont="1" applyFill="1" applyBorder="1" applyAlignment="1">
      <alignment horizontal="left" vertical="center" wrapText="1"/>
    </xf>
    <xf numFmtId="0" fontId="32" fillId="0" borderId="6" xfId="0" applyFont="1" applyFill="1" applyBorder="1" applyAlignment="1">
      <alignment horizontal="left" vertical="center" wrapText="1"/>
    </xf>
    <xf numFmtId="0" fontId="32" fillId="0" borderId="2" xfId="0" applyFont="1" applyFill="1" applyBorder="1" applyAlignment="1">
      <alignment horizontal="left" vertical="center" wrapText="1"/>
    </xf>
    <xf numFmtId="0" fontId="20" fillId="0" borderId="5" xfId="0" applyFont="1" applyFill="1" applyBorder="1" applyAlignment="1">
      <alignment horizontal="left" vertical="center" wrapText="1"/>
    </xf>
    <xf numFmtId="0" fontId="20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left" vertical="center" wrapText="1"/>
    </xf>
    <xf numFmtId="0" fontId="20" fillId="3" borderId="1" xfId="0" applyFont="1" applyFill="1" applyBorder="1" applyAlignment="1">
      <alignment horizontal="center" vertical="center"/>
    </xf>
    <xf numFmtId="0" fontId="33" fillId="0" borderId="1" xfId="0" applyFont="1" applyFill="1" applyBorder="1" applyAlignment="1">
      <alignment horizontal="left" vertical="center" wrapText="1"/>
    </xf>
    <xf numFmtId="0" fontId="47" fillId="5" borderId="1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4" fillId="0" borderId="9" xfId="0" applyFont="1" applyFill="1" applyBorder="1" applyAlignment="1">
      <alignment horizontal="center" vertical="center" wrapText="1"/>
    </xf>
    <xf numFmtId="0" fontId="14" fillId="0" borderId="10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vertical="center" wrapText="1"/>
    </xf>
    <xf numFmtId="0" fontId="11" fillId="0" borderId="5" xfId="0" applyFont="1" applyFill="1" applyBorder="1" applyAlignment="1">
      <alignment vertical="center" wrapText="1"/>
    </xf>
    <xf numFmtId="0" fontId="13" fillId="0" borderId="5" xfId="0" applyFont="1" applyFill="1" applyBorder="1" applyAlignment="1">
      <alignment horizontal="left" vertical="center" wrapText="1"/>
    </xf>
    <xf numFmtId="0" fontId="13" fillId="0" borderId="6" xfId="0" applyFont="1" applyFill="1" applyBorder="1" applyAlignment="1">
      <alignment horizontal="left" vertical="center" wrapText="1"/>
    </xf>
    <xf numFmtId="0" fontId="13" fillId="0" borderId="2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12" fillId="0" borderId="5" xfId="0" applyFont="1" applyFill="1" applyBorder="1" applyAlignment="1">
      <alignment horizontal="left" vertical="center" wrapText="1"/>
    </xf>
    <xf numFmtId="0" fontId="14" fillId="0" borderId="5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vertical="center" wrapText="1"/>
    </xf>
    <xf numFmtId="0" fontId="13" fillId="0" borderId="5" xfId="0" applyFont="1" applyFill="1" applyBorder="1" applyAlignment="1">
      <alignment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/>
    </xf>
    <xf numFmtId="0" fontId="12" fillId="0" borderId="5" xfId="0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/>
    </xf>
    <xf numFmtId="0" fontId="12" fillId="0" borderId="7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173" fontId="12" fillId="0" borderId="1" xfId="2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horizontal="left" vertical="center" wrapText="1"/>
    </xf>
    <xf numFmtId="0" fontId="15" fillId="0" borderId="5" xfId="0" applyFont="1" applyFill="1" applyBorder="1" applyAlignment="1">
      <alignment horizontal="center"/>
    </xf>
    <xf numFmtId="0" fontId="15" fillId="0" borderId="6" xfId="0" applyFont="1" applyFill="1" applyBorder="1" applyAlignment="1">
      <alignment horizontal="center"/>
    </xf>
    <xf numFmtId="0" fontId="15" fillId="0" borderId="2" xfId="0" applyFont="1" applyFill="1" applyBorder="1" applyAlignment="1">
      <alignment horizontal="center"/>
    </xf>
    <xf numFmtId="0" fontId="13" fillId="0" borderId="5" xfId="0" applyFont="1" applyFill="1" applyBorder="1" applyAlignment="1">
      <alignment horizontal="left" vertical="center"/>
    </xf>
    <xf numFmtId="0" fontId="13" fillId="0" borderId="6" xfId="0" applyFont="1" applyFill="1" applyBorder="1" applyAlignment="1">
      <alignment horizontal="left" vertical="center"/>
    </xf>
    <xf numFmtId="0" fontId="13" fillId="0" borderId="2" xfId="0" applyFont="1" applyFill="1" applyBorder="1" applyAlignment="1">
      <alignment horizontal="left" vertical="center"/>
    </xf>
    <xf numFmtId="0" fontId="15" fillId="0" borderId="5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6" fillId="0" borderId="5" xfId="0" applyFont="1" applyFill="1" applyBorder="1" applyAlignment="1">
      <alignment horizontal="left" vertical="center" wrapText="1"/>
    </xf>
    <xf numFmtId="0" fontId="16" fillId="0" borderId="6" xfId="0" applyFont="1" applyFill="1" applyBorder="1" applyAlignment="1">
      <alignment horizontal="left" vertical="center" wrapText="1"/>
    </xf>
    <xf numFmtId="0" fontId="16" fillId="0" borderId="2" xfId="0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11" fillId="0" borderId="0" xfId="0" applyFont="1" applyFill="1" applyAlignment="1">
      <alignment horizontal="left" wrapText="1"/>
    </xf>
    <xf numFmtId="0" fontId="9" fillId="0" borderId="0" xfId="0" applyFont="1" applyAlignment="1">
      <alignment horizontal="center"/>
    </xf>
  </cellXfs>
  <cellStyles count="3">
    <cellStyle name="Обычный" xfId="0" builtinId="0"/>
    <cellStyle name="Процентный" xfId="1" builtinId="5"/>
    <cellStyle name="Финансовый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B050"/>
  </sheetPr>
  <dimension ref="A1:P107"/>
  <sheetViews>
    <sheetView zoomScaleNormal="100" workbookViewId="0">
      <selection activeCell="I17" sqref="I17:K17"/>
    </sheetView>
  </sheetViews>
  <sheetFormatPr defaultRowHeight="12.75" x14ac:dyDescent="0.2"/>
  <cols>
    <col min="1" max="1" width="10" style="23" customWidth="1"/>
    <col min="2" max="2" width="9.140625" style="23"/>
    <col min="3" max="3" width="44" style="23" customWidth="1"/>
    <col min="4" max="4" width="8" style="6" customWidth="1"/>
    <col min="5" max="5" width="12" style="26" bestFit="1" customWidth="1"/>
    <col min="6" max="6" width="11.42578125" style="113" bestFit="1" customWidth="1"/>
    <col min="7" max="7" width="11.28515625" style="113" customWidth="1"/>
    <col min="8" max="8" width="12.42578125" style="93" customWidth="1"/>
    <col min="9" max="9" width="11.85546875" style="9" customWidth="1"/>
    <col min="10" max="10" width="10.42578125" style="9" bestFit="1" customWidth="1"/>
    <col min="11" max="11" width="11.140625" style="9" customWidth="1"/>
    <col min="12" max="16384" width="9.140625" style="9"/>
  </cols>
  <sheetData>
    <row r="1" spans="1:8" ht="55.5" customHeight="1" x14ac:dyDescent="0.2">
      <c r="A1" s="229" t="s">
        <v>79</v>
      </c>
      <c r="B1" s="229"/>
      <c r="C1" s="229"/>
      <c r="D1" s="229"/>
      <c r="E1" s="229"/>
      <c r="F1" s="229"/>
      <c r="G1" s="229"/>
    </row>
    <row r="2" spans="1:8" x14ac:dyDescent="0.2">
      <c r="A2" s="290" t="s">
        <v>0</v>
      </c>
      <c r="B2" s="290"/>
      <c r="C2" s="1">
        <f>C3+C4</f>
        <v>0</v>
      </c>
      <c r="D2" s="53"/>
    </row>
    <row r="3" spans="1:8" x14ac:dyDescent="0.2">
      <c r="A3" s="291" t="s">
        <v>1</v>
      </c>
      <c r="B3" s="291"/>
      <c r="C3" s="2">
        <v>0</v>
      </c>
      <c r="D3" s="53"/>
      <c r="E3" s="39"/>
    </row>
    <row r="4" spans="1:8" x14ac:dyDescent="0.2">
      <c r="A4" s="291" t="s">
        <v>2</v>
      </c>
      <c r="B4" s="291"/>
      <c r="C4" s="2">
        <v>0</v>
      </c>
      <c r="D4" s="53"/>
      <c r="E4" s="39"/>
    </row>
    <row r="5" spans="1:8" x14ac:dyDescent="0.2">
      <c r="A5" s="3"/>
      <c r="B5" s="132"/>
      <c r="C5" s="4"/>
      <c r="D5" s="53"/>
      <c r="E5" s="39"/>
    </row>
    <row r="6" spans="1:8" ht="33.75" x14ac:dyDescent="0.2">
      <c r="A6" s="294" t="s">
        <v>64</v>
      </c>
      <c r="B6" s="294"/>
      <c r="C6" s="294"/>
      <c r="D6" s="272" t="s">
        <v>54</v>
      </c>
      <c r="E6" s="85" t="s">
        <v>72</v>
      </c>
      <c r="F6" s="86" t="s">
        <v>73</v>
      </c>
      <c r="G6" s="87" t="s">
        <v>65</v>
      </c>
    </row>
    <row r="7" spans="1:8" ht="21" customHeight="1" x14ac:dyDescent="0.2">
      <c r="A7" s="294"/>
      <c r="B7" s="294"/>
      <c r="C7" s="294"/>
      <c r="D7" s="272"/>
      <c r="E7" s="80">
        <f>E15+E20+E24+E21</f>
        <v>0</v>
      </c>
      <c r="F7" s="42">
        <f>F15+F20+F24+F21</f>
        <v>0</v>
      </c>
      <c r="G7" s="129">
        <f>G15+G20+G24+G21</f>
        <v>0</v>
      </c>
    </row>
    <row r="8" spans="1:8" ht="12.75" customHeight="1" x14ac:dyDescent="0.2">
      <c r="A8" s="230" t="s">
        <v>20</v>
      </c>
      <c r="B8" s="231"/>
      <c r="C8" s="231"/>
      <c r="D8" s="231"/>
      <c r="E8" s="231"/>
      <c r="F8" s="231"/>
      <c r="G8" s="232"/>
    </row>
    <row r="9" spans="1:8" s="71" customFormat="1" ht="38.25" customHeight="1" x14ac:dyDescent="0.2">
      <c r="A9" s="266" t="s">
        <v>3</v>
      </c>
      <c r="B9" s="266"/>
      <c r="C9" s="267"/>
      <c r="D9" s="54"/>
      <c r="E9" s="31">
        <f>E10+E11+E12</f>
        <v>0</v>
      </c>
      <c r="F9" s="31">
        <f>F10+F11+F12</f>
        <v>0</v>
      </c>
      <c r="G9" s="27">
        <f t="shared" ref="G9:G15" si="0">E9-F9</f>
        <v>0</v>
      </c>
      <c r="H9" s="90"/>
    </row>
    <row r="10" spans="1:8" s="71" customFormat="1" x14ac:dyDescent="0.2">
      <c r="A10" s="128" t="s">
        <v>77</v>
      </c>
      <c r="B10" s="89"/>
      <c r="C10" s="89"/>
      <c r="D10" s="54"/>
      <c r="E10" s="31">
        <v>0</v>
      </c>
      <c r="F10" s="31">
        <v>0</v>
      </c>
      <c r="G10" s="27">
        <f t="shared" si="0"/>
        <v>0</v>
      </c>
      <c r="H10" s="90"/>
    </row>
    <row r="11" spans="1:8" s="71" customFormat="1" x14ac:dyDescent="0.2">
      <c r="A11" s="128" t="s">
        <v>75</v>
      </c>
      <c r="B11" s="89"/>
      <c r="C11" s="89"/>
      <c r="D11" s="54"/>
      <c r="E11" s="31">
        <v>0</v>
      </c>
      <c r="F11" s="31">
        <v>0</v>
      </c>
      <c r="G11" s="27">
        <f t="shared" si="0"/>
        <v>0</v>
      </c>
      <c r="H11" s="90"/>
    </row>
    <row r="12" spans="1:8" s="71" customFormat="1" x14ac:dyDescent="0.2">
      <c r="A12" s="128" t="s">
        <v>76</v>
      </c>
      <c r="B12" s="89"/>
      <c r="C12" s="89"/>
      <c r="D12" s="54"/>
      <c r="E12" s="31">
        <v>0</v>
      </c>
      <c r="F12" s="31">
        <v>0</v>
      </c>
      <c r="G12" s="27">
        <f t="shared" si="0"/>
        <v>0</v>
      </c>
      <c r="H12" s="90"/>
    </row>
    <row r="13" spans="1:8" s="72" customFormat="1" ht="27.75" customHeight="1" x14ac:dyDescent="0.2">
      <c r="A13" s="286" t="s">
        <v>4</v>
      </c>
      <c r="B13" s="287"/>
      <c r="C13" s="288"/>
      <c r="D13" s="55"/>
      <c r="E13" s="32">
        <v>0</v>
      </c>
      <c r="F13" s="32">
        <v>0</v>
      </c>
      <c r="G13" s="27">
        <f t="shared" si="0"/>
        <v>0</v>
      </c>
      <c r="H13" s="94"/>
    </row>
    <row r="14" spans="1:8" s="92" customFormat="1" x14ac:dyDescent="0.2">
      <c r="A14" s="109" t="s">
        <v>74</v>
      </c>
      <c r="B14" s="110"/>
      <c r="C14" s="89"/>
      <c r="D14" s="91"/>
      <c r="E14" s="114">
        <f>((E9+E13)-(E9+E13)/1.18)</f>
        <v>0</v>
      </c>
      <c r="F14" s="114">
        <f>((F9+F13)-(F9+F13)/1.18)</f>
        <v>0</v>
      </c>
      <c r="G14" s="27">
        <f t="shared" si="0"/>
        <v>0</v>
      </c>
      <c r="H14" s="97" t="s">
        <v>78</v>
      </c>
    </row>
    <row r="15" spans="1:8" ht="12.75" customHeight="1" x14ac:dyDescent="0.2">
      <c r="A15" s="264" t="s">
        <v>5</v>
      </c>
      <c r="B15" s="264"/>
      <c r="C15" s="289"/>
      <c r="D15" s="133"/>
      <c r="E15" s="42">
        <f>E9+E13-E14</f>
        <v>0</v>
      </c>
      <c r="F15" s="42">
        <f>F9+F13-F14</f>
        <v>0</v>
      </c>
      <c r="G15" s="42">
        <f t="shared" si="0"/>
        <v>0</v>
      </c>
    </row>
    <row r="16" spans="1:8" ht="12.75" customHeight="1" x14ac:dyDescent="0.2">
      <c r="A16" s="223" t="s">
        <v>6</v>
      </c>
      <c r="B16" s="224"/>
      <c r="C16" s="224"/>
      <c r="D16" s="224"/>
      <c r="E16" s="224"/>
      <c r="F16" s="224"/>
      <c r="G16" s="225"/>
    </row>
    <row r="17" spans="1:11" s="71" customFormat="1" ht="25.5" customHeight="1" x14ac:dyDescent="0.2">
      <c r="A17" s="266" t="s">
        <v>7</v>
      </c>
      <c r="B17" s="266"/>
      <c r="C17" s="267"/>
      <c r="D17" s="54"/>
      <c r="E17" s="31">
        <v>0</v>
      </c>
      <c r="F17" s="31">
        <v>0</v>
      </c>
      <c r="G17" s="27">
        <f>E17-F17</f>
        <v>0</v>
      </c>
      <c r="H17" s="90"/>
      <c r="I17" s="147">
        <f>C3*12</f>
        <v>0</v>
      </c>
      <c r="J17" s="148">
        <v>3.95</v>
      </c>
      <c r="K17" s="149">
        <f>I17*J17</f>
        <v>0</v>
      </c>
    </row>
    <row r="18" spans="1:11" s="72" customFormat="1" ht="27" customHeight="1" x14ac:dyDescent="0.2">
      <c r="A18" s="286" t="s">
        <v>8</v>
      </c>
      <c r="B18" s="287"/>
      <c r="C18" s="287"/>
      <c r="D18" s="55"/>
      <c r="E18" s="32">
        <v>0</v>
      </c>
      <c r="F18" s="32">
        <v>0</v>
      </c>
      <c r="G18" s="27">
        <f>E18-F18</f>
        <v>0</v>
      </c>
      <c r="H18" s="94"/>
    </row>
    <row r="19" spans="1:11" s="72" customFormat="1" x14ac:dyDescent="0.2">
      <c r="A19" s="109" t="s">
        <v>74</v>
      </c>
      <c r="B19" s="131"/>
      <c r="C19" s="131"/>
      <c r="D19" s="55"/>
      <c r="E19" s="114">
        <f>((E17+E18)-(E17+E18)/1.18)</f>
        <v>0</v>
      </c>
      <c r="F19" s="114">
        <f>((F17+F18)-(F17+F18)/1.18)</f>
        <v>0</v>
      </c>
      <c r="G19" s="114">
        <f>((G17+G18)-(G17+G18)/1.18)/12*4</f>
        <v>0</v>
      </c>
      <c r="H19" s="97" t="s">
        <v>78</v>
      </c>
    </row>
    <row r="20" spans="1:11" ht="12.75" customHeight="1" x14ac:dyDescent="0.2">
      <c r="A20" s="264" t="s">
        <v>10</v>
      </c>
      <c r="B20" s="264"/>
      <c r="C20" s="264"/>
      <c r="D20" s="133"/>
      <c r="E20" s="42">
        <f>E17+E18-E19</f>
        <v>0</v>
      </c>
      <c r="F20" s="42">
        <f>F17+F18-F19</f>
        <v>0</v>
      </c>
      <c r="G20" s="42">
        <f>E20-F20</f>
        <v>0</v>
      </c>
    </row>
    <row r="21" spans="1:11" s="11" customFormat="1" x14ac:dyDescent="0.2">
      <c r="A21" s="265" t="s">
        <v>11</v>
      </c>
      <c r="B21" s="265"/>
      <c r="C21" s="265"/>
      <c r="D21" s="56"/>
      <c r="E21" s="75">
        <v>0</v>
      </c>
      <c r="F21" s="75">
        <v>0</v>
      </c>
      <c r="G21" s="42">
        <f>E21-F21</f>
        <v>0</v>
      </c>
      <c r="H21" s="95"/>
    </row>
    <row r="22" spans="1:11" s="72" customFormat="1" x14ac:dyDescent="0.2">
      <c r="A22" s="293" t="s">
        <v>9</v>
      </c>
      <c r="B22" s="293"/>
      <c r="C22" s="293"/>
      <c r="D22" s="55"/>
      <c r="E22" s="33">
        <v>0</v>
      </c>
      <c r="F22" s="33">
        <f>E22</f>
        <v>0</v>
      </c>
      <c r="G22" s="27"/>
      <c r="H22" s="94"/>
    </row>
    <row r="23" spans="1:11" ht="12.75" customHeight="1" x14ac:dyDescent="0.2">
      <c r="A23" s="44"/>
      <c r="B23" s="44"/>
      <c r="C23" s="44"/>
      <c r="D23" s="57"/>
      <c r="E23" s="25"/>
      <c r="F23" s="25"/>
      <c r="G23" s="27"/>
    </row>
    <row r="24" spans="1:11" ht="12.75" customHeight="1" x14ac:dyDescent="0.2">
      <c r="A24" s="280" t="s">
        <v>60</v>
      </c>
      <c r="B24" s="281"/>
      <c r="C24" s="281"/>
      <c r="D24" s="282"/>
      <c r="E24" s="42">
        <f>E25+E26</f>
        <v>0</v>
      </c>
      <c r="F24" s="42">
        <f>F25+F26</f>
        <v>0</v>
      </c>
      <c r="G24" s="42">
        <f>G25+G26</f>
        <v>0</v>
      </c>
    </row>
    <row r="25" spans="1:11" s="12" customFormat="1" ht="12.75" customHeight="1" x14ac:dyDescent="0.2">
      <c r="A25" s="285" t="s">
        <v>12</v>
      </c>
      <c r="B25" s="285"/>
      <c r="C25" s="285"/>
      <c r="D25" s="58"/>
      <c r="E25" s="34">
        <v>0</v>
      </c>
      <c r="F25" s="34">
        <v>0</v>
      </c>
      <c r="G25" s="27">
        <f>E25-F25</f>
        <v>0</v>
      </c>
      <c r="H25" s="96"/>
    </row>
    <row r="26" spans="1:11" s="13" customFormat="1" ht="12.75" customHeight="1" x14ac:dyDescent="0.2">
      <c r="A26" s="268" t="s">
        <v>13</v>
      </c>
      <c r="B26" s="268"/>
      <c r="C26" s="268"/>
      <c r="D26" s="59"/>
      <c r="E26" s="35">
        <v>0</v>
      </c>
      <c r="F26" s="35">
        <v>0</v>
      </c>
      <c r="G26" s="27">
        <f>E26-F26</f>
        <v>0</v>
      </c>
      <c r="H26" s="97"/>
    </row>
    <row r="27" spans="1:11" s="13" customFormat="1" ht="12.75" customHeight="1" x14ac:dyDescent="0.2">
      <c r="A27" s="45"/>
      <c r="B27" s="45"/>
      <c r="C27" s="45"/>
      <c r="D27" s="60"/>
      <c r="E27" s="43"/>
      <c r="F27" s="43"/>
      <c r="G27" s="134" t="e">
        <f>F7/E7</f>
        <v>#DIV/0!</v>
      </c>
      <c r="H27" s="97"/>
    </row>
    <row r="28" spans="1:11" s="73" customFormat="1" ht="23.25" customHeight="1" x14ac:dyDescent="0.25">
      <c r="A28" s="292" t="s">
        <v>14</v>
      </c>
      <c r="B28" s="292"/>
      <c r="C28" s="292"/>
      <c r="D28" s="130"/>
      <c r="E28" s="111">
        <f>SUM(E29:E33)</f>
        <v>0</v>
      </c>
      <c r="F28" s="111">
        <f>SUM(F29:F33)</f>
        <v>0</v>
      </c>
      <c r="G28" s="111">
        <f>SUM(G29:G33)</f>
        <v>0</v>
      </c>
      <c r="H28" s="98"/>
    </row>
    <row r="29" spans="1:11" s="13" customFormat="1" ht="12.75" customHeight="1" x14ac:dyDescent="0.2">
      <c r="A29" s="258" t="s">
        <v>15</v>
      </c>
      <c r="B29" s="258"/>
      <c r="C29" s="258"/>
      <c r="D29" s="5"/>
      <c r="E29" s="27"/>
      <c r="F29" s="27"/>
      <c r="G29" s="27">
        <f>E29-F29</f>
        <v>0</v>
      </c>
      <c r="H29" s="97"/>
    </row>
    <row r="30" spans="1:11" s="13" customFormat="1" ht="12.75" customHeight="1" x14ac:dyDescent="0.2">
      <c r="A30" s="258" t="s">
        <v>16</v>
      </c>
      <c r="B30" s="258"/>
      <c r="C30" s="258"/>
      <c r="D30" s="5"/>
      <c r="E30" s="27"/>
      <c r="F30" s="27"/>
      <c r="G30" s="27">
        <f>E30-F30</f>
        <v>0</v>
      </c>
      <c r="H30" s="97"/>
    </row>
    <row r="31" spans="1:11" s="13" customFormat="1" ht="12.75" customHeight="1" x14ac:dyDescent="0.2">
      <c r="A31" s="258" t="s">
        <v>17</v>
      </c>
      <c r="B31" s="258"/>
      <c r="C31" s="258"/>
      <c r="D31" s="5"/>
      <c r="E31" s="27"/>
      <c r="F31" s="27"/>
      <c r="G31" s="27">
        <f>E31-F31</f>
        <v>0</v>
      </c>
      <c r="H31" s="97"/>
    </row>
    <row r="32" spans="1:11" s="13" customFormat="1" ht="12.75" customHeight="1" x14ac:dyDescent="0.2">
      <c r="A32" s="259" t="s">
        <v>18</v>
      </c>
      <c r="B32" s="260"/>
      <c r="C32" s="260"/>
      <c r="D32" s="5"/>
      <c r="E32" s="27"/>
      <c r="F32" s="27"/>
      <c r="G32" s="27">
        <f>E32-F32</f>
        <v>0</v>
      </c>
      <c r="H32" s="97"/>
    </row>
    <row r="33" spans="1:10" s="13" customFormat="1" ht="12.75" customHeight="1" x14ac:dyDescent="0.2">
      <c r="A33" s="259" t="s">
        <v>19</v>
      </c>
      <c r="B33" s="260"/>
      <c r="C33" s="273"/>
      <c r="D33" s="5"/>
      <c r="E33" s="27"/>
      <c r="F33" s="27"/>
      <c r="G33" s="27">
        <f>E33-F33</f>
        <v>0</v>
      </c>
      <c r="H33" s="97"/>
    </row>
    <row r="34" spans="1:10" x14ac:dyDescent="0.2">
      <c r="A34" s="78" t="s">
        <v>21</v>
      </c>
      <c r="B34" s="79"/>
      <c r="C34" s="79"/>
      <c r="D34" s="79"/>
      <c r="E34" s="115">
        <f>E7+E28</f>
        <v>0</v>
      </c>
      <c r="F34" s="116">
        <f>F7+F28</f>
        <v>0</v>
      </c>
      <c r="G34" s="112" t="e">
        <f>F34/E34</f>
        <v>#DIV/0!</v>
      </c>
    </row>
    <row r="35" spans="1:10" s="7" customFormat="1" x14ac:dyDescent="0.2">
      <c r="A35" s="46"/>
      <c r="B35" s="44"/>
      <c r="C35" s="44"/>
      <c r="D35" s="57"/>
      <c r="E35" s="25"/>
      <c r="F35" s="117"/>
      <c r="G35" s="117"/>
      <c r="H35" s="99"/>
    </row>
    <row r="36" spans="1:10" s="8" customFormat="1" x14ac:dyDescent="0.2">
      <c r="A36" s="274" t="s">
        <v>108</v>
      </c>
      <c r="B36" s="275"/>
      <c r="C36" s="276"/>
      <c r="D36" s="61"/>
      <c r="E36" s="283">
        <f>E50+E54+E61+E65+E69</f>
        <v>0</v>
      </c>
      <c r="F36" s="118"/>
      <c r="G36" s="118"/>
      <c r="H36" s="100"/>
    </row>
    <row r="37" spans="1:10" s="8" customFormat="1" x14ac:dyDescent="0.2">
      <c r="A37" s="277"/>
      <c r="B37" s="278"/>
      <c r="C37" s="279"/>
      <c r="D37" s="62"/>
      <c r="E37" s="283"/>
      <c r="F37" s="118"/>
      <c r="G37" s="118"/>
      <c r="H37" s="100"/>
    </row>
    <row r="38" spans="1:10" s="8" customFormat="1" ht="15" x14ac:dyDescent="0.2">
      <c r="A38" s="252" t="s">
        <v>20</v>
      </c>
      <c r="B38" s="252"/>
      <c r="C38" s="252"/>
      <c r="D38" s="252"/>
      <c r="E38" s="252"/>
      <c r="F38" s="118"/>
      <c r="G38" s="118"/>
      <c r="H38" s="100"/>
    </row>
    <row r="39" spans="1:10" s="8" customFormat="1" ht="24.75" customHeight="1" x14ac:dyDescent="0.2">
      <c r="A39" s="269" t="s">
        <v>22</v>
      </c>
      <c r="B39" s="270"/>
      <c r="C39" s="270"/>
      <c r="D39" s="270"/>
      <c r="E39" s="271"/>
      <c r="F39" s="118"/>
      <c r="G39" s="118"/>
      <c r="H39" s="100" t="s">
        <v>92</v>
      </c>
      <c r="I39" s="8" t="s">
        <v>93</v>
      </c>
    </row>
    <row r="40" spans="1:10" s="8" customFormat="1" ht="56.25" customHeight="1" x14ac:dyDescent="0.2">
      <c r="A40" s="261" t="s">
        <v>105</v>
      </c>
      <c r="B40" s="262"/>
      <c r="C40" s="263"/>
      <c r="D40" s="52"/>
      <c r="E40" s="27">
        <v>0</v>
      </c>
      <c r="F40" s="118"/>
      <c r="G40" s="118"/>
      <c r="H40" s="101">
        <f>E78</f>
        <v>0</v>
      </c>
      <c r="I40" s="84">
        <f>H40-I47</f>
        <v>0</v>
      </c>
    </row>
    <row r="41" spans="1:10" s="8" customFormat="1" ht="12.75" customHeight="1" x14ac:dyDescent="0.2">
      <c r="A41" s="261" t="s">
        <v>107</v>
      </c>
      <c r="B41" s="262"/>
      <c r="C41" s="263"/>
      <c r="D41" s="52"/>
      <c r="E41" s="27">
        <v>0</v>
      </c>
      <c r="F41" s="118"/>
      <c r="G41" s="118"/>
      <c r="H41" s="102" t="s">
        <v>71</v>
      </c>
      <c r="I41" s="19"/>
      <c r="J41" s="18"/>
    </row>
    <row r="42" spans="1:10" s="8" customFormat="1" ht="25.5" customHeight="1" x14ac:dyDescent="0.2">
      <c r="A42" s="269" t="s">
        <v>24</v>
      </c>
      <c r="B42" s="270"/>
      <c r="C42" s="270"/>
      <c r="D42" s="270"/>
      <c r="E42" s="271"/>
      <c r="F42" s="118"/>
      <c r="G42" s="118"/>
      <c r="H42" s="100"/>
    </row>
    <row r="43" spans="1:10" s="8" customFormat="1" ht="24.75" customHeight="1" x14ac:dyDescent="0.2">
      <c r="A43" s="226" t="s">
        <v>25</v>
      </c>
      <c r="B43" s="226"/>
      <c r="C43" s="226"/>
      <c r="D43" s="52">
        <v>0.04</v>
      </c>
      <c r="E43" s="27">
        <f>E12-((E12)-(E12/1.18))</f>
        <v>0</v>
      </c>
      <c r="F43" s="118"/>
      <c r="G43" s="118"/>
      <c r="H43" s="93" t="s">
        <v>66</v>
      </c>
    </row>
    <row r="44" spans="1:10" s="8" customFormat="1" ht="23.25" customHeight="1" x14ac:dyDescent="0.2">
      <c r="A44" s="226" t="s">
        <v>26</v>
      </c>
      <c r="B44" s="226"/>
      <c r="C44" s="226"/>
      <c r="D44" s="63">
        <f>0.43+0.11</f>
        <v>0.54</v>
      </c>
      <c r="E44" s="27">
        <f>D44*C2*12</f>
        <v>0</v>
      </c>
      <c r="F44" s="118"/>
      <c r="G44" s="118"/>
      <c r="H44" s="93" t="s">
        <v>67</v>
      </c>
    </row>
    <row r="45" spans="1:10" s="8" customFormat="1" x14ac:dyDescent="0.2">
      <c r="A45" s="261" t="s">
        <v>27</v>
      </c>
      <c r="B45" s="262"/>
      <c r="C45" s="263"/>
      <c r="D45" s="52">
        <v>1.73</v>
      </c>
      <c r="E45" s="27">
        <f>E11-((E11)-(E11/1.18))</f>
        <v>0</v>
      </c>
      <c r="F45" s="118"/>
      <c r="G45" s="118"/>
      <c r="H45" s="93" t="s">
        <v>66</v>
      </c>
    </row>
    <row r="46" spans="1:10" s="8" customFormat="1" x14ac:dyDescent="0.2">
      <c r="A46" s="261" t="s">
        <v>28</v>
      </c>
      <c r="B46" s="262"/>
      <c r="C46" s="263"/>
      <c r="D46" s="52">
        <v>0.27</v>
      </c>
      <c r="E46" s="27">
        <f>D46*C2*12</f>
        <v>0</v>
      </c>
      <c r="F46" s="118"/>
      <c r="G46" s="118"/>
      <c r="H46" s="103">
        <f>D46*C2*2</f>
        <v>0</v>
      </c>
      <c r="I46" s="76" t="s">
        <v>62</v>
      </c>
    </row>
    <row r="47" spans="1:10" s="8" customFormat="1" ht="48.75" customHeight="1" x14ac:dyDescent="0.2">
      <c r="A47" s="261" t="s">
        <v>29</v>
      </c>
      <c r="B47" s="262"/>
      <c r="C47" s="263"/>
      <c r="D47" s="63">
        <v>0.21</v>
      </c>
      <c r="E47" s="27">
        <f>D47*C2*12</f>
        <v>0</v>
      </c>
      <c r="F47" s="118"/>
      <c r="G47" s="118"/>
      <c r="H47" s="103">
        <f>D47*C2*2</f>
        <v>0</v>
      </c>
      <c r="I47" s="77">
        <f>(H46+H47)*-1</f>
        <v>0</v>
      </c>
      <c r="J47" s="74" t="s">
        <v>63</v>
      </c>
    </row>
    <row r="48" spans="1:10" s="8" customFormat="1" x14ac:dyDescent="0.2">
      <c r="A48" s="254" t="s">
        <v>30</v>
      </c>
      <c r="B48" s="254"/>
      <c r="C48" s="254"/>
      <c r="D48" s="130"/>
      <c r="E48" s="111">
        <f>E40+E41+E43+E44+E45+E46+E47</f>
        <v>0</v>
      </c>
      <c r="F48" s="118"/>
      <c r="G48" s="118"/>
      <c r="H48" s="100"/>
    </row>
    <row r="49" spans="1:8" s="8" customFormat="1" x14ac:dyDescent="0.2">
      <c r="A49" s="226" t="s">
        <v>69</v>
      </c>
      <c r="B49" s="226"/>
      <c r="C49" s="226"/>
      <c r="D49" s="144">
        <v>0.12</v>
      </c>
      <c r="E49" s="27">
        <f>D49*E15</f>
        <v>0</v>
      </c>
      <c r="F49" s="118"/>
      <c r="G49" s="118"/>
      <c r="H49" s="108" t="s">
        <v>68</v>
      </c>
    </row>
    <row r="50" spans="1:8" x14ac:dyDescent="0.2">
      <c r="A50" s="264" t="s">
        <v>31</v>
      </c>
      <c r="B50" s="264"/>
      <c r="C50" s="264"/>
      <c r="D50" s="83"/>
      <c r="E50" s="42">
        <f>E48+E49</f>
        <v>0</v>
      </c>
    </row>
    <row r="51" spans="1:8" ht="15" x14ac:dyDescent="0.2">
      <c r="A51" s="252" t="s">
        <v>6</v>
      </c>
      <c r="B51" s="252"/>
      <c r="C51" s="252"/>
      <c r="D51" s="252"/>
      <c r="E51" s="252"/>
    </row>
    <row r="52" spans="1:8" ht="28.5" customHeight="1" x14ac:dyDescent="0.2">
      <c r="A52" s="253" t="s">
        <v>32</v>
      </c>
      <c r="B52" s="253"/>
      <c r="C52" s="253"/>
      <c r="D52" s="81">
        <f>J17</f>
        <v>3.95</v>
      </c>
      <c r="E52" s="27">
        <v>0</v>
      </c>
      <c r="H52" s="100" t="s">
        <v>57</v>
      </c>
    </row>
    <row r="53" spans="1:8" x14ac:dyDescent="0.2">
      <c r="A53" s="226" t="s">
        <v>69</v>
      </c>
      <c r="B53" s="226"/>
      <c r="C53" s="226"/>
      <c r="D53" s="144">
        <v>0.12</v>
      </c>
      <c r="E53" s="27">
        <f>E20*D53</f>
        <v>0</v>
      </c>
      <c r="H53" s="108" t="s">
        <v>68</v>
      </c>
    </row>
    <row r="54" spans="1:8" x14ac:dyDescent="0.2">
      <c r="A54" s="254" t="s">
        <v>33</v>
      </c>
      <c r="B54" s="254"/>
      <c r="C54" s="254"/>
      <c r="D54" s="130"/>
      <c r="E54" s="111">
        <f>SUM(E52:E53)</f>
        <v>0</v>
      </c>
    </row>
    <row r="55" spans="1:8" s="11" customFormat="1" ht="14.25" customHeight="1" x14ac:dyDescent="0.25">
      <c r="A55" s="255" t="s">
        <v>34</v>
      </c>
      <c r="B55" s="256"/>
      <c r="C55" s="256"/>
      <c r="D55" s="256"/>
      <c r="E55" s="257"/>
      <c r="F55" s="119"/>
      <c r="G55" s="119"/>
      <c r="H55" s="95"/>
    </row>
    <row r="56" spans="1:8" s="11" customFormat="1" ht="51" customHeight="1" x14ac:dyDescent="0.2">
      <c r="A56" s="244" t="s">
        <v>35</v>
      </c>
      <c r="B56" s="245"/>
      <c r="C56" s="246"/>
      <c r="D56" s="10"/>
      <c r="E56" s="20">
        <v>0</v>
      </c>
      <c r="F56" s="119"/>
      <c r="G56" s="119"/>
      <c r="H56" s="95" t="s">
        <v>23</v>
      </c>
    </row>
    <row r="57" spans="1:8" s="11" customFormat="1" ht="12.75" customHeight="1" x14ac:dyDescent="0.2">
      <c r="A57" s="241" t="s">
        <v>36</v>
      </c>
      <c r="B57" s="242"/>
      <c r="C57" s="243"/>
      <c r="D57" s="10"/>
      <c r="E57" s="20">
        <v>0</v>
      </c>
      <c r="F57" s="119"/>
      <c r="G57" s="119"/>
      <c r="H57" s="95" t="s">
        <v>23</v>
      </c>
    </row>
    <row r="58" spans="1:8" s="11" customFormat="1" ht="12.75" customHeight="1" x14ac:dyDescent="0.2">
      <c r="A58" s="244" t="s">
        <v>37</v>
      </c>
      <c r="B58" s="245"/>
      <c r="C58" s="246"/>
      <c r="D58" s="10"/>
      <c r="E58" s="20">
        <v>0</v>
      </c>
      <c r="F58" s="119"/>
      <c r="G58" s="119"/>
      <c r="H58" s="95" t="s">
        <v>23</v>
      </c>
    </row>
    <row r="59" spans="1:8" s="11" customFormat="1" ht="12.75" customHeight="1" x14ac:dyDescent="0.2">
      <c r="A59" s="247" t="s">
        <v>38</v>
      </c>
      <c r="B59" s="247"/>
      <c r="C59" s="247"/>
      <c r="D59" s="144"/>
      <c r="E59" s="24">
        <f>(E21-E60)*12%</f>
        <v>0</v>
      </c>
      <c r="F59" s="119"/>
      <c r="G59" s="119"/>
      <c r="H59" s="95" t="s">
        <v>106</v>
      </c>
    </row>
    <row r="60" spans="1:8" s="11" customFormat="1" ht="12.75" customHeight="1" x14ac:dyDescent="0.2">
      <c r="A60" s="226" t="s">
        <v>61</v>
      </c>
      <c r="B60" s="226"/>
      <c r="C60" s="226"/>
      <c r="D60" s="82">
        <v>0.18</v>
      </c>
      <c r="E60" s="40">
        <f>((E21)-(E21/1.18))</f>
        <v>0</v>
      </c>
      <c r="F60" s="119"/>
      <c r="G60" s="119"/>
      <c r="H60" s="97" t="s">
        <v>78</v>
      </c>
    </row>
    <row r="61" spans="1:8" s="11" customFormat="1" ht="12.75" customHeight="1" x14ac:dyDescent="0.2">
      <c r="A61" s="248" t="s">
        <v>39</v>
      </c>
      <c r="B61" s="248"/>
      <c r="C61" s="248"/>
      <c r="D61" s="64"/>
      <c r="E61" s="30">
        <f>SUM(E56:E60)</f>
        <v>0</v>
      </c>
      <c r="F61" s="119"/>
      <c r="G61" s="119"/>
      <c r="H61" s="95"/>
    </row>
    <row r="62" spans="1:8" s="12" customFormat="1" ht="15" x14ac:dyDescent="0.25">
      <c r="A62" s="249" t="s">
        <v>40</v>
      </c>
      <c r="B62" s="250"/>
      <c r="C62" s="250"/>
      <c r="D62" s="250"/>
      <c r="E62" s="251"/>
      <c r="F62" s="120"/>
      <c r="G62" s="120"/>
      <c r="H62" s="96"/>
    </row>
    <row r="63" spans="1:8" s="12" customFormat="1" x14ac:dyDescent="0.2">
      <c r="A63" s="227" t="s">
        <v>38</v>
      </c>
      <c r="B63" s="227"/>
      <c r="C63" s="227"/>
      <c r="D63" s="144">
        <v>0.12</v>
      </c>
      <c r="E63" s="40">
        <f>(E25-E64)*D63</f>
        <v>0</v>
      </c>
      <c r="F63" s="120"/>
      <c r="G63" s="120"/>
      <c r="H63" s="96"/>
    </row>
    <row r="64" spans="1:8" s="12" customFormat="1" x14ac:dyDescent="0.2">
      <c r="A64" s="227" t="s">
        <v>41</v>
      </c>
      <c r="B64" s="227"/>
      <c r="C64" s="227"/>
      <c r="D64" s="82">
        <v>0.18</v>
      </c>
      <c r="E64" s="40">
        <f>(E25)-(E25/1.18)</f>
        <v>0</v>
      </c>
      <c r="F64" s="120"/>
      <c r="G64" s="120"/>
      <c r="H64" s="96" t="s">
        <v>78</v>
      </c>
    </row>
    <row r="65" spans="1:16" s="12" customFormat="1" x14ac:dyDescent="0.2">
      <c r="A65" s="228" t="s">
        <v>42</v>
      </c>
      <c r="B65" s="228"/>
      <c r="C65" s="228"/>
      <c r="D65" s="65"/>
      <c r="E65" s="36">
        <f>E63+E64</f>
        <v>0</v>
      </c>
      <c r="F65" s="120"/>
      <c r="G65" s="120"/>
      <c r="H65" s="96"/>
    </row>
    <row r="66" spans="1:16" s="13" customFormat="1" ht="15" x14ac:dyDescent="0.25">
      <c r="A66" s="237" t="s">
        <v>43</v>
      </c>
      <c r="B66" s="238"/>
      <c r="C66" s="238"/>
      <c r="D66" s="238"/>
      <c r="E66" s="239"/>
      <c r="F66" s="121"/>
      <c r="G66" s="121"/>
      <c r="H66" s="97"/>
    </row>
    <row r="67" spans="1:16" s="13" customFormat="1" x14ac:dyDescent="0.2">
      <c r="A67" s="240" t="s">
        <v>38</v>
      </c>
      <c r="B67" s="240"/>
      <c r="C67" s="240"/>
      <c r="D67" s="66"/>
      <c r="E67" s="41">
        <f>(F26-E68)*0.3</f>
        <v>0</v>
      </c>
      <c r="F67" s="121"/>
      <c r="G67" s="121"/>
      <c r="H67" s="104">
        <v>0.3</v>
      </c>
    </row>
    <row r="68" spans="1:16" s="13" customFormat="1" x14ac:dyDescent="0.2">
      <c r="A68" s="240" t="s">
        <v>41</v>
      </c>
      <c r="B68" s="240"/>
      <c r="C68" s="240"/>
      <c r="D68" s="66"/>
      <c r="E68" s="41">
        <f>(E26)-(E26/1.18)</f>
        <v>0</v>
      </c>
      <c r="F68" s="121"/>
      <c r="G68" s="121"/>
      <c r="H68" s="97" t="s">
        <v>78</v>
      </c>
    </row>
    <row r="69" spans="1:16" s="13" customFormat="1" x14ac:dyDescent="0.2">
      <c r="A69" s="233" t="s">
        <v>44</v>
      </c>
      <c r="B69" s="233"/>
      <c r="C69" s="233"/>
      <c r="D69" s="67"/>
      <c r="E69" s="37">
        <f>E67+E68</f>
        <v>0</v>
      </c>
      <c r="F69" s="121"/>
      <c r="G69" s="121"/>
      <c r="H69" s="97"/>
    </row>
    <row r="70" spans="1:16" x14ac:dyDescent="0.2">
      <c r="B70" s="22"/>
      <c r="C70" s="22"/>
    </row>
    <row r="71" spans="1:16" ht="19.5" customHeight="1" x14ac:dyDescent="0.2">
      <c r="A71" s="234" t="s">
        <v>45</v>
      </c>
      <c r="B71" s="235"/>
      <c r="C71" s="235"/>
      <c r="D71" s="235"/>
      <c r="E71" s="236"/>
    </row>
    <row r="72" spans="1:16" x14ac:dyDescent="0.2">
      <c r="A72" s="215" t="s">
        <v>94</v>
      </c>
      <c r="B72" s="216"/>
      <c r="C72" s="217"/>
      <c r="D72" s="68"/>
      <c r="E72" s="42"/>
      <c r="H72" s="105"/>
    </row>
    <row r="73" spans="1:16" x14ac:dyDescent="0.2">
      <c r="A73" s="215" t="s">
        <v>95</v>
      </c>
      <c r="B73" s="216"/>
      <c r="C73" s="217"/>
      <c r="D73" s="68"/>
      <c r="E73" s="42"/>
      <c r="H73" s="105"/>
    </row>
    <row r="74" spans="1:16" x14ac:dyDescent="0.2">
      <c r="A74" s="215" t="s">
        <v>96</v>
      </c>
      <c r="B74" s="216"/>
      <c r="C74" s="217"/>
      <c r="D74" s="68"/>
      <c r="E74" s="42"/>
      <c r="H74" s="105"/>
    </row>
    <row r="75" spans="1:16" x14ac:dyDescent="0.2">
      <c r="A75" s="215" t="s">
        <v>97</v>
      </c>
      <c r="B75" s="216"/>
      <c r="C75" s="217"/>
      <c r="D75" s="68"/>
      <c r="E75" s="42"/>
      <c r="H75" s="105"/>
    </row>
    <row r="76" spans="1:16" x14ac:dyDescent="0.2">
      <c r="A76" s="215" t="s">
        <v>81</v>
      </c>
      <c r="B76" s="216"/>
      <c r="C76" s="217"/>
      <c r="D76" s="68"/>
      <c r="E76" s="42"/>
      <c r="H76" s="105"/>
      <c r="P76" s="9" t="s">
        <v>98</v>
      </c>
    </row>
    <row r="77" spans="1:16" ht="12.75" customHeight="1" x14ac:dyDescent="0.2">
      <c r="A77" s="215" t="s">
        <v>82</v>
      </c>
      <c r="B77" s="216"/>
      <c r="C77" s="217"/>
      <c r="D77" s="68"/>
      <c r="E77" s="42"/>
      <c r="H77" s="105"/>
    </row>
    <row r="78" spans="1:16" x14ac:dyDescent="0.2">
      <c r="A78" s="218" t="s">
        <v>55</v>
      </c>
      <c r="B78" s="219"/>
      <c r="C78" s="220"/>
      <c r="D78" s="135"/>
      <c r="E78" s="129">
        <f>E15-E50</f>
        <v>0</v>
      </c>
      <c r="H78" s="105">
        <f>I47</f>
        <v>0</v>
      </c>
      <c r="I78" s="9" t="s">
        <v>80</v>
      </c>
    </row>
    <row r="79" spans="1:16" s="13" customFormat="1" x14ac:dyDescent="0.2">
      <c r="A79" s="215" t="s">
        <v>99</v>
      </c>
      <c r="B79" s="216"/>
      <c r="C79" s="217"/>
      <c r="D79" s="136"/>
      <c r="E79" s="137"/>
      <c r="F79" s="121"/>
      <c r="G79" s="123"/>
      <c r="H79" s="106"/>
    </row>
    <row r="80" spans="1:16" s="13" customFormat="1" x14ac:dyDescent="0.2">
      <c r="A80" s="215" t="s">
        <v>100</v>
      </c>
      <c r="B80" s="216"/>
      <c r="C80" s="217"/>
      <c r="D80" s="136"/>
      <c r="E80" s="137"/>
      <c r="F80" s="121"/>
      <c r="G80" s="123"/>
      <c r="H80" s="106"/>
    </row>
    <row r="81" spans="1:11" s="13" customFormat="1" x14ac:dyDescent="0.2">
      <c r="A81" s="215" t="s">
        <v>101</v>
      </c>
      <c r="B81" s="216"/>
      <c r="C81" s="217"/>
      <c r="D81" s="136"/>
      <c r="E81" s="137"/>
      <c r="F81" s="121"/>
      <c r="G81" s="123"/>
      <c r="H81" s="106"/>
    </row>
    <row r="82" spans="1:11" s="13" customFormat="1" x14ac:dyDescent="0.2">
      <c r="A82" s="215" t="s">
        <v>102</v>
      </c>
      <c r="B82" s="216"/>
      <c r="C82" s="217"/>
      <c r="D82" s="136"/>
      <c r="E82" s="137"/>
      <c r="F82" s="121"/>
      <c r="G82" s="123"/>
      <c r="H82" s="106"/>
    </row>
    <row r="83" spans="1:11" x14ac:dyDescent="0.2">
      <c r="A83" s="215" t="s">
        <v>85</v>
      </c>
      <c r="B83" s="216"/>
      <c r="C83" s="217"/>
      <c r="D83" s="68"/>
      <c r="E83" s="42"/>
    </row>
    <row r="84" spans="1:11" ht="12.75" customHeight="1" x14ac:dyDescent="0.2">
      <c r="A84" s="215" t="s">
        <v>86</v>
      </c>
      <c r="B84" s="216"/>
      <c r="C84" s="217"/>
      <c r="D84" s="68"/>
      <c r="E84" s="42"/>
      <c r="H84" s="93" t="s">
        <v>87</v>
      </c>
      <c r="I84" s="9">
        <v>2014</v>
      </c>
    </row>
    <row r="85" spans="1:11" x14ac:dyDescent="0.2">
      <c r="A85" s="218" t="s">
        <v>56</v>
      </c>
      <c r="B85" s="219"/>
      <c r="C85" s="220"/>
      <c r="D85" s="135"/>
      <c r="E85" s="129">
        <f>F20-E54</f>
        <v>0</v>
      </c>
      <c r="H85" s="93" t="s">
        <v>70</v>
      </c>
    </row>
    <row r="86" spans="1:11" s="12" customFormat="1" x14ac:dyDescent="0.2">
      <c r="A86" s="221" t="s">
        <v>83</v>
      </c>
      <c r="B86" s="221"/>
      <c r="C86" s="221"/>
      <c r="D86" s="138"/>
      <c r="E86" s="122">
        <f>F25-E65</f>
        <v>0</v>
      </c>
      <c r="F86" s="120"/>
      <c r="G86" s="123"/>
      <c r="H86" s="106"/>
    </row>
    <row r="87" spans="1:11" s="13" customFormat="1" x14ac:dyDescent="0.2">
      <c r="A87" s="222" t="s">
        <v>84</v>
      </c>
      <c r="B87" s="222"/>
      <c r="C87" s="222"/>
      <c r="D87" s="139"/>
      <c r="E87" s="124">
        <f>F26-E69</f>
        <v>0</v>
      </c>
      <c r="F87" s="121"/>
      <c r="G87" s="123"/>
      <c r="H87" s="106"/>
    </row>
    <row r="88" spans="1:11" s="11" customFormat="1" x14ac:dyDescent="0.2">
      <c r="A88" s="209" t="s">
        <v>103</v>
      </c>
      <c r="B88" s="209"/>
      <c r="C88" s="209"/>
      <c r="D88" s="125"/>
      <c r="E88" s="75">
        <v>0</v>
      </c>
      <c r="F88" s="119"/>
      <c r="G88" s="119"/>
      <c r="H88" s="107"/>
    </row>
    <row r="89" spans="1:11" s="11" customFormat="1" x14ac:dyDescent="0.2">
      <c r="A89" s="209" t="s">
        <v>104</v>
      </c>
      <c r="B89" s="209"/>
      <c r="C89" s="209"/>
      <c r="D89" s="125"/>
      <c r="E89" s="75">
        <v>0</v>
      </c>
      <c r="F89" s="119"/>
      <c r="G89" s="119"/>
      <c r="H89" s="107"/>
    </row>
    <row r="90" spans="1:11" s="11" customFormat="1" x14ac:dyDescent="0.2">
      <c r="A90" s="209" t="s">
        <v>89</v>
      </c>
      <c r="B90" s="209"/>
      <c r="C90" s="209"/>
      <c r="D90" s="125"/>
      <c r="E90" s="75"/>
      <c r="F90" s="119"/>
      <c r="G90" s="119"/>
      <c r="H90" s="107"/>
    </row>
    <row r="91" spans="1:11" s="11" customFormat="1" x14ac:dyDescent="0.2">
      <c r="A91" s="209" t="s">
        <v>90</v>
      </c>
      <c r="B91" s="209"/>
      <c r="C91" s="209"/>
      <c r="D91" s="125"/>
      <c r="E91" s="75"/>
      <c r="F91" s="119"/>
      <c r="G91" s="119"/>
      <c r="H91" s="107"/>
    </row>
    <row r="92" spans="1:11" s="11" customFormat="1" x14ac:dyDescent="0.2">
      <c r="A92" s="210" t="s">
        <v>88</v>
      </c>
      <c r="B92" s="210"/>
      <c r="C92" s="210"/>
      <c r="D92" s="140"/>
      <c r="E92" s="141">
        <f>F21-E61</f>
        <v>0</v>
      </c>
      <c r="F92" s="119"/>
      <c r="G92" s="119"/>
      <c r="H92" s="107" t="s">
        <v>46</v>
      </c>
    </row>
    <row r="93" spans="1:11" ht="34.5" customHeight="1" x14ac:dyDescent="0.2">
      <c r="A93" s="211" t="s">
        <v>91</v>
      </c>
      <c r="B93" s="212"/>
      <c r="C93" s="213"/>
      <c r="D93" s="88"/>
      <c r="E93" s="80">
        <f>E78+E85+E83+E86+E87+E84+E76+E77+E92+E90+E91+E72+E73+E74+E75+E79+E80+E81+E82+E88+E89</f>
        <v>0</v>
      </c>
      <c r="F93" s="126"/>
      <c r="H93" s="145">
        <v>0</v>
      </c>
      <c r="I93" s="146">
        <f>F15+F20+F24+F21-E61-E54-E65-E69-E50</f>
        <v>0</v>
      </c>
      <c r="J93" s="146">
        <f>H93+I93</f>
        <v>0</v>
      </c>
      <c r="K93" s="142"/>
    </row>
    <row r="94" spans="1:11" s="11" customFormat="1" ht="27" customHeight="1" x14ac:dyDescent="0.2">
      <c r="A94" s="284" t="s">
        <v>109</v>
      </c>
      <c r="B94" s="284"/>
      <c r="C94" s="284"/>
      <c r="D94" s="150"/>
      <c r="E94" s="151">
        <f>E22</f>
        <v>0</v>
      </c>
      <c r="F94" s="119"/>
      <c r="G94" s="119"/>
      <c r="J94" s="143">
        <f>E93-J93</f>
        <v>0</v>
      </c>
    </row>
    <row r="95" spans="1:11" s="11" customFormat="1" x14ac:dyDescent="0.2">
      <c r="A95" s="21"/>
      <c r="B95" s="21"/>
      <c r="C95" s="21"/>
      <c r="D95" s="69"/>
      <c r="E95" s="38"/>
      <c r="F95" s="119"/>
      <c r="G95" s="127"/>
      <c r="H95" s="106"/>
    </row>
    <row r="96" spans="1:11" x14ac:dyDescent="0.2">
      <c r="A96" s="47" t="s">
        <v>47</v>
      </c>
      <c r="B96" s="47"/>
      <c r="C96" s="47"/>
      <c r="D96" s="15"/>
      <c r="E96" s="16" t="s">
        <v>48</v>
      </c>
    </row>
    <row r="97" spans="1:6" x14ac:dyDescent="0.2">
      <c r="A97" s="48"/>
      <c r="B97" s="48"/>
      <c r="C97" s="48"/>
      <c r="D97" s="17"/>
      <c r="E97" s="16"/>
    </row>
    <row r="98" spans="1:6" x14ac:dyDescent="0.2">
      <c r="A98" s="47" t="s">
        <v>49</v>
      </c>
      <c r="E98" s="26" t="s">
        <v>53</v>
      </c>
    </row>
    <row r="99" spans="1:6" x14ac:dyDescent="0.2">
      <c r="A99" s="47"/>
    </row>
    <row r="101" spans="1:6" x14ac:dyDescent="0.2">
      <c r="B101" s="14"/>
      <c r="C101" s="49" t="s">
        <v>52</v>
      </c>
      <c r="E101" s="28"/>
    </row>
    <row r="102" spans="1:6" ht="26.25" customHeight="1" x14ac:dyDescent="0.2">
      <c r="A102" s="214" t="s">
        <v>59</v>
      </c>
      <c r="B102" s="214"/>
      <c r="C102" s="214"/>
      <c r="D102" s="214"/>
      <c r="E102" s="214"/>
      <c r="F102" s="118"/>
    </row>
    <row r="103" spans="1:6" x14ac:dyDescent="0.2">
      <c r="A103" s="14" t="s">
        <v>50</v>
      </c>
      <c r="B103" s="14"/>
      <c r="C103" s="14"/>
      <c r="E103" s="29">
        <v>0</v>
      </c>
    </row>
    <row r="104" spans="1:6" x14ac:dyDescent="0.2">
      <c r="B104" s="14"/>
      <c r="C104" s="14"/>
      <c r="E104" s="28"/>
    </row>
    <row r="105" spans="1:6" x14ac:dyDescent="0.2">
      <c r="A105" s="23" t="s">
        <v>58</v>
      </c>
      <c r="E105" s="28"/>
    </row>
    <row r="106" spans="1:6" x14ac:dyDescent="0.2">
      <c r="A106" s="23" t="s">
        <v>51</v>
      </c>
      <c r="E106" s="28"/>
    </row>
    <row r="107" spans="1:6" ht="14.25" customHeight="1" x14ac:dyDescent="0.2">
      <c r="A107" s="50"/>
      <c r="B107" s="51"/>
      <c r="C107" s="51"/>
      <c r="D107" s="70"/>
      <c r="E107" s="16"/>
    </row>
  </sheetData>
  <mergeCells count="84">
    <mergeCell ref="A2:B2"/>
    <mergeCell ref="A3:B3"/>
    <mergeCell ref="A4:B4"/>
    <mergeCell ref="A28:C28"/>
    <mergeCell ref="A29:C29"/>
    <mergeCell ref="A18:C18"/>
    <mergeCell ref="A22:C22"/>
    <mergeCell ref="A20:C20"/>
    <mergeCell ref="A6:C7"/>
    <mergeCell ref="D6:D7"/>
    <mergeCell ref="A33:C33"/>
    <mergeCell ref="A36:C37"/>
    <mergeCell ref="A24:D24"/>
    <mergeCell ref="E36:E37"/>
    <mergeCell ref="A94:C94"/>
    <mergeCell ref="A25:C25"/>
    <mergeCell ref="A9:C9"/>
    <mergeCell ref="A13:C13"/>
    <mergeCell ref="A15:C15"/>
    <mergeCell ref="A30:C30"/>
    <mergeCell ref="A21:C21"/>
    <mergeCell ref="A17:C17"/>
    <mergeCell ref="A26:C26"/>
    <mergeCell ref="A47:C47"/>
    <mergeCell ref="A45:C45"/>
    <mergeCell ref="A39:E39"/>
    <mergeCell ref="A42:E42"/>
    <mergeCell ref="A38:E38"/>
    <mergeCell ref="A48:C48"/>
    <mergeCell ref="A49:C49"/>
    <mergeCell ref="A31:C31"/>
    <mergeCell ref="A32:C32"/>
    <mergeCell ref="A46:C46"/>
    <mergeCell ref="A50:C50"/>
    <mergeCell ref="A41:C41"/>
    <mergeCell ref="A43:C43"/>
    <mergeCell ref="A44:C44"/>
    <mergeCell ref="A40:C40"/>
    <mergeCell ref="A51:E51"/>
    <mergeCell ref="A52:C52"/>
    <mergeCell ref="A53:C53"/>
    <mergeCell ref="A54:C54"/>
    <mergeCell ref="A55:E55"/>
    <mergeCell ref="A56:C56"/>
    <mergeCell ref="A66:E66"/>
    <mergeCell ref="A67:C67"/>
    <mergeCell ref="A68:C68"/>
    <mergeCell ref="A75:C75"/>
    <mergeCell ref="A57:C57"/>
    <mergeCell ref="A58:C58"/>
    <mergeCell ref="A59:C59"/>
    <mergeCell ref="A61:C61"/>
    <mergeCell ref="A62:E62"/>
    <mergeCell ref="A72:C72"/>
    <mergeCell ref="A1:G1"/>
    <mergeCell ref="A8:G8"/>
    <mergeCell ref="A77:C77"/>
    <mergeCell ref="A78:C78"/>
    <mergeCell ref="A79:C79"/>
    <mergeCell ref="A69:C69"/>
    <mergeCell ref="A71:E71"/>
    <mergeCell ref="A73:C73"/>
    <mergeCell ref="A74:C74"/>
    <mergeCell ref="A76:C76"/>
    <mergeCell ref="A89:C89"/>
    <mergeCell ref="A80:C80"/>
    <mergeCell ref="A81:C81"/>
    <mergeCell ref="A82:C82"/>
    <mergeCell ref="A83:C83"/>
    <mergeCell ref="A16:G16"/>
    <mergeCell ref="A60:C60"/>
    <mergeCell ref="A63:C63"/>
    <mergeCell ref="A64:C64"/>
    <mergeCell ref="A65:C65"/>
    <mergeCell ref="A90:C90"/>
    <mergeCell ref="A91:C91"/>
    <mergeCell ref="A92:C92"/>
    <mergeCell ref="A93:C93"/>
    <mergeCell ref="A102:E102"/>
    <mergeCell ref="A84:C84"/>
    <mergeCell ref="A85:C85"/>
    <mergeCell ref="A86:C86"/>
    <mergeCell ref="A87:C87"/>
    <mergeCell ref="A88:C88"/>
  </mergeCells>
  <pageMargins left="0.31496062992125984" right="0" top="0.15748031496062992" bottom="0.15748031496062992" header="0.31496062992125984" footer="0.31496062992125984"/>
  <pageSetup paperSize="9" scale="92" orientation="portrait" verticalDpi="0" r:id="rId1"/>
  <rowBreaks count="1" manualBreakCount="1">
    <brk id="50" max="6" man="1"/>
  </row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0"/>
  <sheetViews>
    <sheetView topLeftCell="A49" workbookViewId="0">
      <selection activeCell="H7" sqref="H7"/>
    </sheetView>
  </sheetViews>
  <sheetFormatPr defaultRowHeight="12.75" x14ac:dyDescent="0.2"/>
  <cols>
    <col min="1" max="1" width="10" style="166" customWidth="1"/>
    <col min="2" max="2" width="9.140625" style="166"/>
    <col min="3" max="3" width="44" style="166" customWidth="1"/>
    <col min="4" max="4" width="12" style="174" bestFit="1" customWidth="1"/>
    <col min="5" max="5" width="11.42578125" style="154" bestFit="1" customWidth="1"/>
    <col min="6" max="6" width="11.28515625" style="154" customWidth="1"/>
    <col min="7" max="7" width="9.140625" style="152" customWidth="1"/>
    <col min="8" max="8" width="11.42578125" style="152" customWidth="1"/>
    <col min="9" max="14" width="9.140625" style="152" customWidth="1"/>
    <col min="15" max="16384" width="9.140625" style="152"/>
  </cols>
  <sheetData>
    <row r="1" spans="1:8" ht="55.5" customHeight="1" x14ac:dyDescent="0.2">
      <c r="A1" s="295" t="s">
        <v>132</v>
      </c>
      <c r="B1" s="295"/>
      <c r="C1" s="295"/>
      <c r="D1" s="295"/>
      <c r="E1" s="295"/>
      <c r="F1" s="295"/>
    </row>
    <row r="2" spans="1:8" x14ac:dyDescent="0.2">
      <c r="A2" s="156"/>
      <c r="B2" s="153"/>
      <c r="C2" s="157"/>
      <c r="D2" s="155"/>
    </row>
    <row r="3" spans="1:8" ht="31.5" x14ac:dyDescent="0.2">
      <c r="A3" s="296" t="s">
        <v>64</v>
      </c>
      <c r="B3" s="296"/>
      <c r="C3" s="296"/>
      <c r="D3" s="175" t="s">
        <v>72</v>
      </c>
      <c r="E3" s="175" t="s">
        <v>73</v>
      </c>
      <c r="F3" s="184" t="s">
        <v>65</v>
      </c>
    </row>
    <row r="4" spans="1:8" ht="21" customHeight="1" x14ac:dyDescent="0.2">
      <c r="A4" s="296"/>
      <c r="B4" s="296"/>
      <c r="C4" s="296"/>
      <c r="D4" s="176">
        <v>502818.92</v>
      </c>
      <c r="E4" s="176">
        <v>518518.4</v>
      </c>
      <c r="F4" s="176">
        <v>-15699.479999999978</v>
      </c>
    </row>
    <row r="5" spans="1:8" ht="12.75" customHeight="1" x14ac:dyDescent="0.2">
      <c r="A5" s="297" t="s">
        <v>20</v>
      </c>
      <c r="B5" s="298"/>
      <c r="C5" s="298"/>
      <c r="D5" s="298"/>
      <c r="E5" s="298"/>
      <c r="F5" s="299"/>
    </row>
    <row r="6" spans="1:8" ht="28.5" customHeight="1" x14ac:dyDescent="0.2">
      <c r="A6" s="300" t="s">
        <v>120</v>
      </c>
      <c r="B6" s="300"/>
      <c r="C6" s="301"/>
      <c r="D6" s="167">
        <v>221172.41</v>
      </c>
      <c r="E6" s="167">
        <v>222730.51</v>
      </c>
      <c r="F6" s="158">
        <v>-1558.0999999999913</v>
      </c>
    </row>
    <row r="7" spans="1:8" ht="27.75" customHeight="1" x14ac:dyDescent="0.2">
      <c r="A7" s="302" t="s">
        <v>4</v>
      </c>
      <c r="B7" s="303"/>
      <c r="C7" s="304"/>
      <c r="D7" s="167">
        <v>25958.645999999997</v>
      </c>
      <c r="E7" s="167">
        <v>33779.798502964877</v>
      </c>
      <c r="F7" s="158">
        <v>-7821.1525029648801</v>
      </c>
      <c r="H7" s="185"/>
    </row>
    <row r="8" spans="1:8" ht="12.75" customHeight="1" x14ac:dyDescent="0.2">
      <c r="A8" s="305" t="s">
        <v>5</v>
      </c>
      <c r="B8" s="305"/>
      <c r="C8" s="306"/>
      <c r="D8" s="176">
        <v>247131.05600000001</v>
      </c>
      <c r="E8" s="176">
        <v>256510.30850296488</v>
      </c>
      <c r="F8" s="177">
        <v>-9379.2525029648714</v>
      </c>
    </row>
    <row r="9" spans="1:8" ht="12.75" customHeight="1" x14ac:dyDescent="0.2">
      <c r="A9" s="307" t="s">
        <v>6</v>
      </c>
      <c r="B9" s="308"/>
      <c r="C9" s="308"/>
      <c r="D9" s="308"/>
      <c r="E9" s="308"/>
      <c r="F9" s="309"/>
    </row>
    <row r="10" spans="1:8" ht="25.5" customHeight="1" x14ac:dyDescent="0.2">
      <c r="A10" s="310" t="s">
        <v>7</v>
      </c>
      <c r="B10" s="310"/>
      <c r="C10" s="311"/>
      <c r="D10" s="167">
        <v>212565.6</v>
      </c>
      <c r="E10" s="167">
        <v>214532.4</v>
      </c>
      <c r="F10" s="158">
        <v>-1966.7999999999884</v>
      </c>
    </row>
    <row r="11" spans="1:8" ht="27" customHeight="1" x14ac:dyDescent="0.2">
      <c r="A11" s="302" t="s">
        <v>8</v>
      </c>
      <c r="B11" s="303"/>
      <c r="C11" s="303"/>
      <c r="D11" s="167">
        <v>13262.400000000001</v>
      </c>
      <c r="E11" s="167">
        <v>17258.265306507954</v>
      </c>
      <c r="F11" s="158">
        <v>-3995.8653065079525</v>
      </c>
      <c r="H11" s="154"/>
    </row>
    <row r="12" spans="1:8" ht="12.75" customHeight="1" x14ac:dyDescent="0.2">
      <c r="A12" s="305" t="s">
        <v>10</v>
      </c>
      <c r="B12" s="305"/>
      <c r="C12" s="305"/>
      <c r="D12" s="176">
        <v>225828</v>
      </c>
      <c r="E12" s="176">
        <v>231790.66530650796</v>
      </c>
      <c r="F12" s="177">
        <v>-5962.6653065079408</v>
      </c>
      <c r="H12" s="168"/>
    </row>
    <row r="13" spans="1:8" ht="13.5" x14ac:dyDescent="0.2">
      <c r="A13" s="307" t="s">
        <v>121</v>
      </c>
      <c r="B13" s="308"/>
      <c r="C13" s="308"/>
      <c r="D13" s="308"/>
      <c r="E13" s="308"/>
      <c r="F13" s="309"/>
    </row>
    <row r="14" spans="1:8" ht="29.25" customHeight="1" x14ac:dyDescent="0.2">
      <c r="A14" s="312" t="s">
        <v>110</v>
      </c>
      <c r="B14" s="312"/>
      <c r="C14" s="312"/>
      <c r="D14" s="167">
        <v>28106.28</v>
      </c>
      <c r="E14" s="167">
        <v>27935.5</v>
      </c>
      <c r="F14" s="158">
        <v>170.77999999999884</v>
      </c>
      <c r="H14" s="168"/>
    </row>
    <row r="15" spans="1:8" x14ac:dyDescent="0.2">
      <c r="A15" s="302" t="s">
        <v>111</v>
      </c>
      <c r="B15" s="303"/>
      <c r="C15" s="304"/>
      <c r="D15" s="167">
        <v>1753.5839999999998</v>
      </c>
      <c r="E15" s="167">
        <v>2281.9261905271624</v>
      </c>
      <c r="F15" s="158">
        <v>-528.34219052716253</v>
      </c>
      <c r="H15" s="168"/>
    </row>
    <row r="16" spans="1:8" x14ac:dyDescent="0.2">
      <c r="A16" s="313" t="s">
        <v>122</v>
      </c>
      <c r="B16" s="313"/>
      <c r="C16" s="313"/>
      <c r="D16" s="176">
        <v>29859.863999999998</v>
      </c>
      <c r="E16" s="176">
        <v>30217.426190527163</v>
      </c>
      <c r="F16" s="177">
        <v>-357.56219052716551</v>
      </c>
    </row>
    <row r="17" spans="1:6" ht="12.75" customHeight="1" x14ac:dyDescent="0.2">
      <c r="A17" s="169"/>
      <c r="B17" s="169"/>
      <c r="C17" s="169"/>
      <c r="D17" s="170"/>
      <c r="E17" s="170"/>
      <c r="F17" s="167"/>
    </row>
    <row r="18" spans="1:6" ht="12.75" customHeight="1" x14ac:dyDescent="0.2">
      <c r="A18" s="314" t="s">
        <v>60</v>
      </c>
      <c r="B18" s="315"/>
      <c r="C18" s="315"/>
      <c r="D18" s="176">
        <v>0</v>
      </c>
      <c r="E18" s="176">
        <v>0</v>
      </c>
      <c r="F18" s="177">
        <v>0</v>
      </c>
    </row>
    <row r="19" spans="1:6" ht="12.75" customHeight="1" x14ac:dyDescent="0.2">
      <c r="A19" s="313" t="s">
        <v>12</v>
      </c>
      <c r="B19" s="313"/>
      <c r="C19" s="313"/>
      <c r="D19" s="167">
        <v>0</v>
      </c>
      <c r="E19" s="167">
        <v>0</v>
      </c>
      <c r="F19" s="158">
        <v>0</v>
      </c>
    </row>
    <row r="20" spans="1:6" ht="12.75" customHeight="1" x14ac:dyDescent="0.2">
      <c r="A20" s="313" t="s">
        <v>13</v>
      </c>
      <c r="B20" s="313"/>
      <c r="C20" s="313"/>
      <c r="D20" s="167">
        <v>0</v>
      </c>
      <c r="E20" s="167">
        <v>0</v>
      </c>
      <c r="F20" s="158">
        <v>0</v>
      </c>
    </row>
    <row r="21" spans="1:6" ht="12.75" customHeight="1" x14ac:dyDescent="0.2">
      <c r="A21" s="186"/>
      <c r="B21" s="186"/>
      <c r="C21" s="186"/>
      <c r="D21" s="159"/>
      <c r="E21" s="159"/>
    </row>
    <row r="22" spans="1:6" s="161" customFormat="1" x14ac:dyDescent="0.2">
      <c r="A22" s="316" t="s">
        <v>112</v>
      </c>
      <c r="B22" s="317"/>
      <c r="C22" s="318"/>
      <c r="D22" s="322">
        <v>338020.02559999999</v>
      </c>
      <c r="E22" s="160"/>
      <c r="F22" s="160"/>
    </row>
    <row r="23" spans="1:6" s="161" customFormat="1" x14ac:dyDescent="0.2">
      <c r="A23" s="319"/>
      <c r="B23" s="320"/>
      <c r="C23" s="321"/>
      <c r="D23" s="322"/>
      <c r="E23" s="160"/>
      <c r="F23" s="160"/>
    </row>
    <row r="24" spans="1:6" s="161" customFormat="1" ht="15" x14ac:dyDescent="0.2">
      <c r="A24" s="323" t="s">
        <v>20</v>
      </c>
      <c r="B24" s="323"/>
      <c r="C24" s="323"/>
      <c r="D24" s="323"/>
      <c r="E24" s="160"/>
      <c r="F24" s="160"/>
    </row>
    <row r="25" spans="1:6" s="161" customFormat="1" ht="24.75" customHeight="1" x14ac:dyDescent="0.2">
      <c r="A25" s="305" t="s">
        <v>22</v>
      </c>
      <c r="B25" s="305"/>
      <c r="C25" s="305"/>
      <c r="D25" s="177"/>
      <c r="E25" s="160"/>
      <c r="F25" s="160"/>
    </row>
    <row r="26" spans="1:6" s="161" customFormat="1" ht="45.75" customHeight="1" x14ac:dyDescent="0.2">
      <c r="A26" s="302" t="s">
        <v>123</v>
      </c>
      <c r="B26" s="303"/>
      <c r="C26" s="304"/>
      <c r="D26" s="167">
        <v>111345.72</v>
      </c>
      <c r="E26" s="160"/>
      <c r="F26" s="160"/>
    </row>
    <row r="27" spans="1:6" s="161" customFormat="1" ht="12.75" customHeight="1" x14ac:dyDescent="0.2">
      <c r="A27" s="302" t="s">
        <v>113</v>
      </c>
      <c r="B27" s="303"/>
      <c r="C27" s="304"/>
      <c r="D27" s="167">
        <v>0</v>
      </c>
      <c r="E27" s="160"/>
    </row>
    <row r="28" spans="1:6" s="161" customFormat="1" ht="25.5" customHeight="1" x14ac:dyDescent="0.2">
      <c r="A28" s="305" t="s">
        <v>24</v>
      </c>
      <c r="B28" s="305"/>
      <c r="C28" s="305"/>
      <c r="D28" s="176"/>
      <c r="E28" s="160"/>
      <c r="F28" s="160"/>
    </row>
    <row r="29" spans="1:6" s="161" customFormat="1" x14ac:dyDescent="0.2">
      <c r="A29" s="302" t="s">
        <v>114</v>
      </c>
      <c r="B29" s="303"/>
      <c r="C29" s="304"/>
      <c r="D29" s="167">
        <v>51592.37</v>
      </c>
      <c r="E29" s="160"/>
      <c r="F29" s="160"/>
    </row>
    <row r="30" spans="1:6" s="161" customFormat="1" x14ac:dyDescent="0.2">
      <c r="A30" s="302" t="s">
        <v>115</v>
      </c>
      <c r="B30" s="303"/>
      <c r="C30" s="304"/>
      <c r="D30" s="167">
        <v>0</v>
      </c>
      <c r="E30" s="160"/>
      <c r="F30" s="160"/>
    </row>
    <row r="31" spans="1:6" s="161" customFormat="1" x14ac:dyDescent="0.2">
      <c r="A31" s="312" t="s">
        <v>26</v>
      </c>
      <c r="B31" s="312"/>
      <c r="C31" s="312"/>
      <c r="D31" s="167">
        <v>13549.68</v>
      </c>
      <c r="E31" s="160"/>
      <c r="F31" s="160"/>
    </row>
    <row r="32" spans="1:6" s="161" customFormat="1" x14ac:dyDescent="0.2">
      <c r="A32" s="312" t="s">
        <v>124</v>
      </c>
      <c r="B32" s="312"/>
      <c r="C32" s="312"/>
      <c r="D32" s="167">
        <v>0</v>
      </c>
      <c r="E32" s="160"/>
      <c r="F32" s="160"/>
    </row>
    <row r="33" spans="1:7" s="161" customFormat="1" ht="12.75" customHeight="1" x14ac:dyDescent="0.2">
      <c r="A33" s="306" t="s">
        <v>30</v>
      </c>
      <c r="B33" s="324"/>
      <c r="C33" s="325"/>
      <c r="D33" s="176">
        <v>176487.77</v>
      </c>
      <c r="E33" s="160"/>
      <c r="F33" s="160"/>
    </row>
    <row r="34" spans="1:7" s="161" customFormat="1" x14ac:dyDescent="0.2">
      <c r="A34" s="312" t="s">
        <v>69</v>
      </c>
      <c r="B34" s="312"/>
      <c r="C34" s="312"/>
      <c r="D34" s="167">
        <v>57709.516000000003</v>
      </c>
      <c r="E34" s="160"/>
      <c r="F34" s="160"/>
    </row>
    <row r="35" spans="1:7" s="161" customFormat="1" x14ac:dyDescent="0.2">
      <c r="A35" s="302" t="s">
        <v>28</v>
      </c>
      <c r="B35" s="303"/>
      <c r="C35" s="304"/>
      <c r="D35" s="167">
        <v>6774.84</v>
      </c>
      <c r="E35" s="160"/>
      <c r="F35" s="160"/>
      <c r="G35" s="171"/>
    </row>
    <row r="36" spans="1:7" s="161" customFormat="1" ht="40.5" customHeight="1" x14ac:dyDescent="0.2">
      <c r="A36" s="302" t="s">
        <v>29</v>
      </c>
      <c r="B36" s="303"/>
      <c r="C36" s="304"/>
      <c r="D36" s="167">
        <v>5269.32</v>
      </c>
      <c r="E36" s="160"/>
      <c r="F36" s="160"/>
    </row>
    <row r="37" spans="1:7" x14ac:dyDescent="0.2">
      <c r="A37" s="305" t="s">
        <v>31</v>
      </c>
      <c r="B37" s="305"/>
      <c r="C37" s="305"/>
      <c r="D37" s="176">
        <v>246241.446</v>
      </c>
    </row>
    <row r="38" spans="1:7" ht="15" x14ac:dyDescent="0.2">
      <c r="A38" s="323" t="s">
        <v>6</v>
      </c>
      <c r="B38" s="323"/>
      <c r="C38" s="323"/>
      <c r="D38" s="323"/>
    </row>
    <row r="39" spans="1:7" ht="28.5" customHeight="1" x14ac:dyDescent="0.2">
      <c r="A39" s="312" t="s">
        <v>32</v>
      </c>
      <c r="B39" s="312"/>
      <c r="C39" s="312"/>
      <c r="D39" s="167">
        <v>76499.600000000006</v>
      </c>
    </row>
    <row r="40" spans="1:7" x14ac:dyDescent="0.2">
      <c r="A40" s="312" t="s">
        <v>69</v>
      </c>
      <c r="B40" s="312"/>
      <c r="C40" s="312"/>
      <c r="D40" s="167">
        <v>0</v>
      </c>
    </row>
    <row r="41" spans="1:7" x14ac:dyDescent="0.2">
      <c r="A41" s="305" t="s">
        <v>33</v>
      </c>
      <c r="B41" s="305"/>
      <c r="C41" s="305"/>
      <c r="D41" s="176">
        <v>76499.600000000006</v>
      </c>
    </row>
    <row r="42" spans="1:7" ht="14.25" customHeight="1" x14ac:dyDescent="0.25">
      <c r="A42" s="326" t="s">
        <v>34</v>
      </c>
      <c r="B42" s="327"/>
      <c r="C42" s="327"/>
      <c r="D42" s="328"/>
    </row>
    <row r="43" spans="1:7" ht="51" customHeight="1" x14ac:dyDescent="0.2">
      <c r="A43" s="302" t="s">
        <v>35</v>
      </c>
      <c r="B43" s="303"/>
      <c r="C43" s="304"/>
      <c r="D43" s="167">
        <v>10800</v>
      </c>
    </row>
    <row r="44" spans="1:7" ht="12.75" customHeight="1" x14ac:dyDescent="0.2">
      <c r="A44" s="329" t="s">
        <v>36</v>
      </c>
      <c r="B44" s="330"/>
      <c r="C44" s="331"/>
      <c r="D44" s="167">
        <v>0</v>
      </c>
    </row>
    <row r="45" spans="1:7" ht="12.75" customHeight="1" x14ac:dyDescent="0.2">
      <c r="A45" s="312" t="s">
        <v>38</v>
      </c>
      <c r="B45" s="312"/>
      <c r="C45" s="312"/>
      <c r="D45" s="167">
        <v>4478.9795999999997</v>
      </c>
    </row>
    <row r="46" spans="1:7" ht="12.75" customHeight="1" x14ac:dyDescent="0.2">
      <c r="A46" s="305" t="s">
        <v>39</v>
      </c>
      <c r="B46" s="305"/>
      <c r="C46" s="305"/>
      <c r="D46" s="176">
        <v>15278.979599999999</v>
      </c>
    </row>
    <row r="47" spans="1:7" ht="15" x14ac:dyDescent="0.25">
      <c r="A47" s="326" t="s">
        <v>40</v>
      </c>
      <c r="B47" s="327"/>
      <c r="C47" s="327"/>
      <c r="D47" s="328"/>
    </row>
    <row r="48" spans="1:7" ht="12.75" customHeight="1" x14ac:dyDescent="0.2">
      <c r="A48" s="302" t="s">
        <v>38</v>
      </c>
      <c r="B48" s="303"/>
      <c r="C48" s="304"/>
      <c r="D48" s="167">
        <v>0</v>
      </c>
    </row>
    <row r="49" spans="1:6" x14ac:dyDescent="0.2">
      <c r="A49" s="302" t="s">
        <v>41</v>
      </c>
      <c r="B49" s="303"/>
      <c r="C49" s="304"/>
      <c r="D49" s="167">
        <v>0</v>
      </c>
    </row>
    <row r="50" spans="1:6" ht="12.75" customHeight="1" x14ac:dyDescent="0.2">
      <c r="A50" s="302" t="s">
        <v>118</v>
      </c>
      <c r="B50" s="303"/>
      <c r="C50" s="304"/>
      <c r="D50" s="167">
        <v>0</v>
      </c>
    </row>
    <row r="51" spans="1:6" ht="12.75" customHeight="1" x14ac:dyDescent="0.2">
      <c r="A51" s="306" t="s">
        <v>42</v>
      </c>
      <c r="B51" s="324"/>
      <c r="C51" s="325"/>
      <c r="D51" s="176">
        <v>0</v>
      </c>
    </row>
    <row r="52" spans="1:6" ht="15" x14ac:dyDescent="0.25">
      <c r="A52" s="326" t="s">
        <v>43</v>
      </c>
      <c r="B52" s="327"/>
      <c r="C52" s="327"/>
      <c r="D52" s="328"/>
    </row>
    <row r="53" spans="1:6" ht="12.75" customHeight="1" x14ac:dyDescent="0.2">
      <c r="A53" s="302" t="s">
        <v>38</v>
      </c>
      <c r="B53" s="303"/>
      <c r="C53" s="304"/>
      <c r="D53" s="167">
        <v>0</v>
      </c>
    </row>
    <row r="54" spans="1:6" x14ac:dyDescent="0.2">
      <c r="A54" s="302" t="s">
        <v>41</v>
      </c>
      <c r="B54" s="303"/>
      <c r="C54" s="304"/>
      <c r="D54" s="167">
        <v>0</v>
      </c>
    </row>
    <row r="55" spans="1:6" ht="12.75" customHeight="1" x14ac:dyDescent="0.2">
      <c r="A55" s="302" t="s">
        <v>118</v>
      </c>
      <c r="B55" s="303"/>
      <c r="C55" s="304"/>
      <c r="D55" s="167">
        <v>0</v>
      </c>
    </row>
    <row r="56" spans="1:6" ht="12.75" customHeight="1" x14ac:dyDescent="0.2">
      <c r="A56" s="306" t="s">
        <v>44</v>
      </c>
      <c r="B56" s="324"/>
      <c r="C56" s="325"/>
      <c r="D56" s="176">
        <v>0</v>
      </c>
    </row>
    <row r="57" spans="1:6" x14ac:dyDescent="0.2">
      <c r="B57" s="178"/>
      <c r="C57" s="178"/>
    </row>
    <row r="58" spans="1:6" ht="19.5" customHeight="1" x14ac:dyDescent="0.2">
      <c r="A58" s="332" t="s">
        <v>45</v>
      </c>
      <c r="B58" s="333"/>
      <c r="C58" s="333"/>
      <c r="D58" s="334"/>
    </row>
    <row r="59" spans="1:6" x14ac:dyDescent="0.2">
      <c r="A59" s="335" t="s">
        <v>125</v>
      </c>
      <c r="B59" s="336"/>
      <c r="C59" s="337"/>
      <c r="D59" s="177">
        <v>10268.862502964887</v>
      </c>
    </row>
    <row r="60" spans="1:6" x14ac:dyDescent="0.2">
      <c r="A60" s="335" t="s">
        <v>126</v>
      </c>
      <c r="B60" s="336"/>
      <c r="C60" s="337"/>
      <c r="D60" s="177">
        <v>155291.06530650795</v>
      </c>
    </row>
    <row r="61" spans="1:6" x14ac:dyDescent="0.2">
      <c r="A61" s="338" t="s">
        <v>127</v>
      </c>
      <c r="B61" s="338"/>
      <c r="C61" s="338"/>
      <c r="D61" s="177">
        <v>0</v>
      </c>
      <c r="F61" s="187"/>
    </row>
    <row r="62" spans="1:6" x14ac:dyDescent="0.2">
      <c r="A62" s="338" t="s">
        <v>128</v>
      </c>
      <c r="B62" s="338"/>
      <c r="C62" s="338"/>
      <c r="D62" s="177">
        <v>0</v>
      </c>
      <c r="F62" s="187"/>
    </row>
    <row r="63" spans="1:6" x14ac:dyDescent="0.2">
      <c r="A63" s="338" t="s">
        <v>129</v>
      </c>
      <c r="B63" s="338"/>
      <c r="C63" s="338"/>
      <c r="D63" s="177">
        <v>14938.446590527165</v>
      </c>
    </row>
    <row r="64" spans="1:6" ht="33.75" customHeight="1" x14ac:dyDescent="0.2">
      <c r="A64" s="335" t="s">
        <v>130</v>
      </c>
      <c r="B64" s="336"/>
      <c r="C64" s="337"/>
      <c r="D64" s="177">
        <v>551718.56279999996</v>
      </c>
    </row>
    <row r="65" spans="1:5" ht="34.5" customHeight="1" x14ac:dyDescent="0.2">
      <c r="A65" s="335" t="s">
        <v>131</v>
      </c>
      <c r="B65" s="336"/>
      <c r="C65" s="337"/>
      <c r="D65" s="177">
        <v>732216.93719999993</v>
      </c>
      <c r="E65" s="162"/>
    </row>
    <row r="66" spans="1:5" x14ac:dyDescent="0.2">
      <c r="A66" s="188"/>
      <c r="B66" s="188"/>
      <c r="C66" s="188"/>
      <c r="D66" s="159"/>
      <c r="E66" s="162"/>
    </row>
    <row r="67" spans="1:5" x14ac:dyDescent="0.2">
      <c r="A67" s="188"/>
      <c r="B67" s="188"/>
      <c r="C67" s="188"/>
      <c r="D67" s="159"/>
      <c r="E67" s="162"/>
    </row>
    <row r="68" spans="1:5" x14ac:dyDescent="0.2">
      <c r="A68" s="166" t="s">
        <v>116</v>
      </c>
      <c r="D68" s="172" t="s">
        <v>117</v>
      </c>
    </row>
    <row r="69" spans="1:5" x14ac:dyDescent="0.2">
      <c r="D69" s="172"/>
    </row>
    <row r="70" spans="1:5" x14ac:dyDescent="0.2">
      <c r="A70" s="173"/>
      <c r="B70" s="173"/>
      <c r="C70" s="173"/>
      <c r="D70" s="172"/>
    </row>
    <row r="71" spans="1:5" x14ac:dyDescent="0.2">
      <c r="A71" s="166" t="s">
        <v>49</v>
      </c>
      <c r="D71" s="179" t="s">
        <v>53</v>
      </c>
    </row>
    <row r="72" spans="1:5" x14ac:dyDescent="0.2">
      <c r="D72" s="179"/>
    </row>
    <row r="74" spans="1:5" hidden="1" x14ac:dyDescent="0.2">
      <c r="B74" s="180"/>
      <c r="C74" s="181" t="s">
        <v>52</v>
      </c>
      <c r="D74" s="182"/>
    </row>
    <row r="75" spans="1:5" ht="26.25" hidden="1" customHeight="1" x14ac:dyDescent="0.2">
      <c r="A75" s="339" t="s">
        <v>59</v>
      </c>
      <c r="B75" s="339"/>
      <c r="C75" s="339"/>
      <c r="D75" s="339"/>
      <c r="E75" s="160"/>
    </row>
    <row r="76" spans="1:5" hidden="1" x14ac:dyDescent="0.2">
      <c r="A76" s="180" t="s">
        <v>50</v>
      </c>
      <c r="B76" s="180"/>
      <c r="C76" s="180"/>
      <c r="D76" s="183">
        <v>-28642.57</v>
      </c>
    </row>
    <row r="77" spans="1:5" hidden="1" x14ac:dyDescent="0.2">
      <c r="B77" s="180"/>
      <c r="C77" s="180"/>
      <c r="D77" s="182"/>
    </row>
    <row r="78" spans="1:5" hidden="1" x14ac:dyDescent="0.2">
      <c r="A78" s="166" t="s">
        <v>58</v>
      </c>
      <c r="D78" s="182"/>
    </row>
    <row r="79" spans="1:5" hidden="1" x14ac:dyDescent="0.2">
      <c r="A79" s="166" t="s">
        <v>119</v>
      </c>
      <c r="D79" s="182"/>
    </row>
    <row r="80" spans="1:5" ht="14.25" hidden="1" customHeight="1" x14ac:dyDescent="0.2">
      <c r="A80" s="163"/>
      <c r="B80" s="164"/>
      <c r="C80" s="164"/>
      <c r="D80" s="165"/>
    </row>
  </sheetData>
  <mergeCells count="61">
    <mergeCell ref="A75:D75"/>
    <mergeCell ref="A60:C60"/>
    <mergeCell ref="A61:C61"/>
    <mergeCell ref="A62:C62"/>
    <mergeCell ref="A63:C63"/>
    <mergeCell ref="A64:C64"/>
    <mergeCell ref="A65:C65"/>
    <mergeCell ref="A53:C53"/>
    <mergeCell ref="A54:C54"/>
    <mergeCell ref="A55:C55"/>
    <mergeCell ref="A56:C56"/>
    <mergeCell ref="A58:D58"/>
    <mergeCell ref="A59:C59"/>
    <mergeCell ref="A47:D47"/>
    <mergeCell ref="A48:C48"/>
    <mergeCell ref="A49:C49"/>
    <mergeCell ref="A50:C50"/>
    <mergeCell ref="A51:C51"/>
    <mergeCell ref="A52:D52"/>
    <mergeCell ref="A41:C41"/>
    <mergeCell ref="A42:D42"/>
    <mergeCell ref="A43:C43"/>
    <mergeCell ref="A44:C44"/>
    <mergeCell ref="A45:C45"/>
    <mergeCell ref="A46:C46"/>
    <mergeCell ref="A35:C35"/>
    <mergeCell ref="A36:C36"/>
    <mergeCell ref="A37:C37"/>
    <mergeCell ref="A38:D38"/>
    <mergeCell ref="A39:C39"/>
    <mergeCell ref="A40:C40"/>
    <mergeCell ref="A29:C29"/>
    <mergeCell ref="A30:C30"/>
    <mergeCell ref="A31:C31"/>
    <mergeCell ref="A32:C32"/>
    <mergeCell ref="A33:C33"/>
    <mergeCell ref="A34:C34"/>
    <mergeCell ref="D22:D23"/>
    <mergeCell ref="A24:D24"/>
    <mergeCell ref="A25:C25"/>
    <mergeCell ref="A26:C26"/>
    <mergeCell ref="A27:C27"/>
    <mergeCell ref="A28:C28"/>
    <mergeCell ref="A15:C15"/>
    <mergeCell ref="A16:C16"/>
    <mergeCell ref="A18:C18"/>
    <mergeCell ref="A19:C19"/>
    <mergeCell ref="A20:C20"/>
    <mergeCell ref="A22:C23"/>
    <mergeCell ref="A9:F9"/>
    <mergeCell ref="A10:C10"/>
    <mergeCell ref="A11:C11"/>
    <mergeCell ref="A12:C12"/>
    <mergeCell ref="A13:F13"/>
    <mergeCell ref="A14:C14"/>
    <mergeCell ref="A1:F1"/>
    <mergeCell ref="A3:C4"/>
    <mergeCell ref="A5:F5"/>
    <mergeCell ref="A6:C6"/>
    <mergeCell ref="A7:C7"/>
    <mergeCell ref="A8:C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abSelected="1" workbookViewId="0">
      <selection activeCell="B9" sqref="B9"/>
    </sheetView>
  </sheetViews>
  <sheetFormatPr defaultRowHeight="15" x14ac:dyDescent="0.25"/>
  <cols>
    <col min="1" max="1" width="3.5703125" style="189" customWidth="1"/>
    <col min="2" max="2" width="71.7109375" style="189" customWidth="1"/>
    <col min="3" max="3" width="16.140625" style="189" customWidth="1"/>
    <col min="4" max="16384" width="9.140625" style="189"/>
  </cols>
  <sheetData>
    <row r="1" spans="1:6" x14ac:dyDescent="0.25">
      <c r="A1" s="340" t="s">
        <v>133</v>
      </c>
      <c r="B1" s="340"/>
      <c r="C1" s="340"/>
    </row>
    <row r="2" spans="1:6" x14ac:dyDescent="0.25">
      <c r="A2" s="340" t="s">
        <v>134</v>
      </c>
      <c r="B2" s="340"/>
      <c r="C2" s="340"/>
    </row>
    <row r="3" spans="1:6" x14ac:dyDescent="0.25">
      <c r="A3" s="340" t="s">
        <v>135</v>
      </c>
      <c r="B3" s="340"/>
      <c r="C3" s="340"/>
    </row>
    <row r="4" spans="1:6" x14ac:dyDescent="0.25">
      <c r="C4" s="190"/>
    </row>
    <row r="5" spans="1:6" ht="25.5" x14ac:dyDescent="0.25">
      <c r="A5" s="191" t="s">
        <v>136</v>
      </c>
      <c r="B5" s="192" t="s">
        <v>137</v>
      </c>
      <c r="C5" s="193">
        <f>SUM(C7:C8)</f>
        <v>76499.600000000006</v>
      </c>
    </row>
    <row r="6" spans="1:6" x14ac:dyDescent="0.25">
      <c r="A6" s="194"/>
      <c r="B6" s="195" t="s">
        <v>138</v>
      </c>
      <c r="C6" s="196"/>
    </row>
    <row r="7" spans="1:6" x14ac:dyDescent="0.25">
      <c r="A7" s="197">
        <v>1</v>
      </c>
      <c r="B7" s="198" t="s">
        <v>139</v>
      </c>
      <c r="C7" s="199">
        <v>16499.599999999999</v>
      </c>
    </row>
    <row r="8" spans="1:6" x14ac:dyDescent="0.25">
      <c r="A8" s="197">
        <v>2</v>
      </c>
      <c r="B8" s="198" t="s">
        <v>140</v>
      </c>
      <c r="C8" s="199">
        <v>60000</v>
      </c>
    </row>
    <row r="9" spans="1:6" x14ac:dyDescent="0.25">
      <c r="A9" s="200"/>
      <c r="B9" s="201"/>
      <c r="C9" s="202"/>
    </row>
    <row r="10" spans="1:6" x14ac:dyDescent="0.25">
      <c r="C10" s="190"/>
    </row>
    <row r="11" spans="1:6" x14ac:dyDescent="0.25">
      <c r="A11" s="203" t="s">
        <v>141</v>
      </c>
      <c r="B11" s="204"/>
      <c r="C11" s="204" t="s">
        <v>142</v>
      </c>
      <c r="F11" s="204"/>
    </row>
    <row r="12" spans="1:6" x14ac:dyDescent="0.25">
      <c r="A12" s="203"/>
      <c r="B12" s="204"/>
      <c r="C12" s="204"/>
      <c r="F12" s="204"/>
    </row>
    <row r="13" spans="1:6" x14ac:dyDescent="0.25">
      <c r="A13" s="203"/>
      <c r="B13" s="204"/>
      <c r="C13" s="204"/>
      <c r="F13" s="204"/>
    </row>
    <row r="14" spans="1:6" x14ac:dyDescent="0.25">
      <c r="A14" s="203"/>
      <c r="B14" s="204"/>
      <c r="C14" s="204"/>
      <c r="F14" s="204"/>
    </row>
    <row r="15" spans="1:6" x14ac:dyDescent="0.25">
      <c r="A15" s="203" t="s">
        <v>143</v>
      </c>
      <c r="B15" s="204"/>
      <c r="C15" s="204" t="s">
        <v>144</v>
      </c>
      <c r="F15" s="204"/>
    </row>
    <row r="16" spans="1:6" x14ac:dyDescent="0.25">
      <c r="A16" s="205"/>
      <c r="B16" s="206"/>
      <c r="C16" s="206"/>
      <c r="D16" s="206"/>
    </row>
    <row r="17" spans="1:3" x14ac:dyDescent="0.25">
      <c r="A17" s="201"/>
      <c r="B17" s="207"/>
      <c r="C17" s="208"/>
    </row>
    <row r="18" spans="1:3" x14ac:dyDescent="0.25">
      <c r="A18" s="201"/>
      <c r="B18" s="207"/>
      <c r="C18" s="208"/>
    </row>
    <row r="19" spans="1:3" x14ac:dyDescent="0.25">
      <c r="A19" s="201"/>
      <c r="B19" s="201"/>
      <c r="C19" s="202"/>
    </row>
    <row r="20" spans="1:3" x14ac:dyDescent="0.25">
      <c r="A20" s="201"/>
      <c r="B20" s="201"/>
      <c r="C20" s="201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2014г.</vt:lpstr>
      <vt:lpstr>2019</vt:lpstr>
      <vt:lpstr>реестр</vt:lpstr>
      <vt:lpstr>'2014г.'!Область_печати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2020-03-23T10:56:04Z</dcterms:modified>
</cp:coreProperties>
</file>